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 " sheetId="8" r:id="rId1"/>
    <sheet name="расходы (2)" sheetId="11" r:id="rId2"/>
    <sheet name="расходы доля" sheetId="13" r:id="rId3"/>
    <sheet name="доходы доля  (2)" sheetId="14" r:id="rId4"/>
  </sheets>
  <definedNames>
    <definedName name="_xlnm.Print_Titles" localSheetId="0">'доходы '!#REF!,'доходы '!$8:$8</definedName>
    <definedName name="_xlnm.Print_Titles" localSheetId="3">'доходы доля  (2)'!#REF!,'доходы доля  (2)'!$8:$8</definedName>
    <definedName name="_xlnm.Print_Titles" localSheetId="2">'расходы доля'!#REF!,'расходы доля'!$8:$8</definedName>
  </definedNames>
  <calcPr calcId="124519"/>
</workbook>
</file>

<file path=xl/calcChain.xml><?xml version="1.0" encoding="utf-8"?>
<calcChain xmlns="http://schemas.openxmlformats.org/spreadsheetml/2006/main">
  <c r="C29" i="11"/>
  <c r="G29" i="8"/>
  <c r="E39" i="11"/>
  <c r="H34"/>
  <c r="G34"/>
  <c r="D34"/>
  <c r="D33" s="1"/>
  <c r="D11" i="14"/>
  <c r="D32"/>
  <c r="E32" s="1"/>
  <c r="D30"/>
  <c r="E30" s="1"/>
  <c r="D24"/>
  <c r="E24" s="1"/>
  <c r="D22"/>
  <c r="D21"/>
  <c r="D19"/>
  <c r="D17"/>
  <c r="E17" s="1"/>
  <c r="D13"/>
  <c r="J44"/>
  <c r="E44"/>
  <c r="J43"/>
  <c r="E43"/>
  <c r="G42"/>
  <c r="F42"/>
  <c r="C42"/>
  <c r="J42" s="1"/>
  <c r="E42"/>
  <c r="J41"/>
  <c r="E41"/>
  <c r="J40"/>
  <c r="E40"/>
  <c r="G39"/>
  <c r="F39"/>
  <c r="C39"/>
  <c r="J39" s="1"/>
  <c r="J38"/>
  <c r="E38"/>
  <c r="G37"/>
  <c r="F37"/>
  <c r="C37"/>
  <c r="J37" s="1"/>
  <c r="E37"/>
  <c r="J36"/>
  <c r="E36"/>
  <c r="J35"/>
  <c r="E35"/>
  <c r="G34"/>
  <c r="G33" s="1"/>
  <c r="F34"/>
  <c r="C34"/>
  <c r="J34" s="1"/>
  <c r="F33"/>
  <c r="J32"/>
  <c r="C31"/>
  <c r="E31"/>
  <c r="J30"/>
  <c r="J29"/>
  <c r="G29"/>
  <c r="F29"/>
  <c r="E29"/>
  <c r="C29"/>
  <c r="J28"/>
  <c r="E28"/>
  <c r="J27"/>
  <c r="E27"/>
  <c r="J26"/>
  <c r="E26"/>
  <c r="J25"/>
  <c r="G25"/>
  <c r="F25"/>
  <c r="E25"/>
  <c r="C25"/>
  <c r="J24"/>
  <c r="G23"/>
  <c r="F23"/>
  <c r="C23"/>
  <c r="J23"/>
  <c r="J22"/>
  <c r="E22"/>
  <c r="J21"/>
  <c r="E21"/>
  <c r="G20"/>
  <c r="G18" s="1"/>
  <c r="G11" s="1"/>
  <c r="F20"/>
  <c r="F18" s="1"/>
  <c r="F11" s="1"/>
  <c r="F10" s="1"/>
  <c r="C20"/>
  <c r="J20" s="1"/>
  <c r="J19"/>
  <c r="E19"/>
  <c r="J17"/>
  <c r="G16"/>
  <c r="F16"/>
  <c r="C16"/>
  <c r="J16" s="1"/>
  <c r="J15"/>
  <c r="E15"/>
  <c r="J13"/>
  <c r="E13"/>
  <c r="J12"/>
  <c r="G12"/>
  <c r="F12"/>
  <c r="E12"/>
  <c r="C12"/>
  <c r="H19" i="13"/>
  <c r="H18"/>
  <c r="H17"/>
  <c r="H14"/>
  <c r="H13"/>
  <c r="H12"/>
  <c r="H11"/>
  <c r="H10" s="1"/>
  <c r="F10"/>
  <c r="F19"/>
  <c r="F18"/>
  <c r="F17"/>
  <c r="F14"/>
  <c r="F13"/>
  <c r="F12"/>
  <c r="F11"/>
  <c r="D10"/>
  <c r="D18"/>
  <c r="D17"/>
  <c r="D14"/>
  <c r="D13"/>
  <c r="D12"/>
  <c r="D11"/>
  <c r="G10"/>
  <c r="E10"/>
  <c r="C10"/>
  <c r="D48" i="11"/>
  <c r="G48"/>
  <c r="H48"/>
  <c r="D14"/>
  <c r="H46"/>
  <c r="G46"/>
  <c r="D46"/>
  <c r="C33"/>
  <c r="G20" i="8"/>
  <c r="C12"/>
  <c r="C23"/>
  <c r="F23"/>
  <c r="G23"/>
  <c r="C14" i="11"/>
  <c r="B31" i="8"/>
  <c r="J31" s="1"/>
  <c r="C31"/>
  <c r="K12" i="11"/>
  <c r="K13"/>
  <c r="K15"/>
  <c r="K16"/>
  <c r="K19"/>
  <c r="K20"/>
  <c r="K21"/>
  <c r="K23"/>
  <c r="K24"/>
  <c r="K25"/>
  <c r="K27"/>
  <c r="K28"/>
  <c r="K30"/>
  <c r="K31"/>
  <c r="K35"/>
  <c r="K36"/>
  <c r="K37"/>
  <c r="K40"/>
  <c r="K41"/>
  <c r="K43"/>
  <c r="K45"/>
  <c r="K47"/>
  <c r="K49"/>
  <c r="F24"/>
  <c r="F27"/>
  <c r="F31"/>
  <c r="J13" i="8"/>
  <c r="J15"/>
  <c r="J17"/>
  <c r="J19"/>
  <c r="J21"/>
  <c r="J22"/>
  <c r="J24"/>
  <c r="J26"/>
  <c r="J27"/>
  <c r="J28"/>
  <c r="J29"/>
  <c r="J30"/>
  <c r="J32"/>
  <c r="J35"/>
  <c r="J36"/>
  <c r="J38"/>
  <c r="J40"/>
  <c r="J41"/>
  <c r="J43"/>
  <c r="J44"/>
  <c r="E15"/>
  <c r="E26"/>
  <c r="E27"/>
  <c r="E29"/>
  <c r="E30"/>
  <c r="E36"/>
  <c r="E38"/>
  <c r="E43"/>
  <c r="E44"/>
  <c r="H44" i="11"/>
  <c r="H42"/>
  <c r="H33"/>
  <c r="H29"/>
  <c r="H26"/>
  <c r="H22"/>
  <c r="H14"/>
  <c r="G44"/>
  <c r="G42"/>
  <c r="G33"/>
  <c r="G29"/>
  <c r="G26"/>
  <c r="G22"/>
  <c r="G14"/>
  <c r="E48"/>
  <c r="F48" s="1"/>
  <c r="D44"/>
  <c r="D42"/>
  <c r="D29"/>
  <c r="D26"/>
  <c r="D22"/>
  <c r="C34"/>
  <c r="G42" i="8"/>
  <c r="G39"/>
  <c r="G37"/>
  <c r="G34"/>
  <c r="G25"/>
  <c r="G18"/>
  <c r="G16"/>
  <c r="G12"/>
  <c r="F42"/>
  <c r="F39"/>
  <c r="F37"/>
  <c r="F34"/>
  <c r="F29"/>
  <c r="F25"/>
  <c r="F20"/>
  <c r="F18" s="1"/>
  <c r="F16"/>
  <c r="F12"/>
  <c r="C42"/>
  <c r="C39"/>
  <c r="C37"/>
  <c r="J37" s="1"/>
  <c r="C34"/>
  <c r="C29"/>
  <c r="C25"/>
  <c r="C20"/>
  <c r="C18" s="1"/>
  <c r="C16"/>
  <c r="B37"/>
  <c r="E37" s="1"/>
  <c r="B42"/>
  <c r="E42" s="1"/>
  <c r="B34"/>
  <c r="C26" i="11"/>
  <c r="B39" i="8"/>
  <c r="E49" i="11"/>
  <c r="F49" s="1"/>
  <c r="C48"/>
  <c r="E47"/>
  <c r="F47" s="1"/>
  <c r="C46"/>
  <c r="E45"/>
  <c r="F45" s="1"/>
  <c r="C44"/>
  <c r="E43"/>
  <c r="F43" s="1"/>
  <c r="C42"/>
  <c r="E41"/>
  <c r="F41" s="1"/>
  <c r="E40"/>
  <c r="F40" s="1"/>
  <c r="E37"/>
  <c r="F37" s="1"/>
  <c r="E36"/>
  <c r="F36" s="1"/>
  <c r="E35"/>
  <c r="F35" s="1"/>
  <c r="E30"/>
  <c r="F30" s="1"/>
  <c r="E28"/>
  <c r="F28" s="1"/>
  <c r="E25"/>
  <c r="F25" s="1"/>
  <c r="E23"/>
  <c r="F23" s="1"/>
  <c r="C22"/>
  <c r="E21"/>
  <c r="F21" s="1"/>
  <c r="E20"/>
  <c r="F20" s="1"/>
  <c r="E19"/>
  <c r="F19" s="1"/>
  <c r="E16"/>
  <c r="F16" s="1"/>
  <c r="E15"/>
  <c r="F15" s="1"/>
  <c r="E13"/>
  <c r="F13" s="1"/>
  <c r="E12"/>
  <c r="F12" s="1"/>
  <c r="C11" i="8" l="1"/>
  <c r="J34"/>
  <c r="J23"/>
  <c r="G10" i="14"/>
  <c r="J31"/>
  <c r="C18"/>
  <c r="E23"/>
  <c r="E16"/>
  <c r="E20"/>
  <c r="C33"/>
  <c r="E34"/>
  <c r="E39"/>
  <c r="K46" i="11"/>
  <c r="K44"/>
  <c r="K48"/>
  <c r="K42"/>
  <c r="K34"/>
  <c r="K29"/>
  <c r="K26"/>
  <c r="K22"/>
  <c r="J42" i="8"/>
  <c r="B33"/>
  <c r="J39"/>
  <c r="E26" i="11"/>
  <c r="F26" s="1"/>
  <c r="H11"/>
  <c r="G11"/>
  <c r="G10" s="1"/>
  <c r="D11"/>
  <c r="D10" s="1"/>
  <c r="K14"/>
  <c r="F33" i="8"/>
  <c r="G33"/>
  <c r="C33"/>
  <c r="G11"/>
  <c r="F11"/>
  <c r="E29" i="11"/>
  <c r="F29" s="1"/>
  <c r="E46"/>
  <c r="F46" s="1"/>
  <c r="E22"/>
  <c r="F22" s="1"/>
  <c r="E42"/>
  <c r="F42" s="1"/>
  <c r="E34"/>
  <c r="F34" s="1"/>
  <c r="E14"/>
  <c r="F14" s="1"/>
  <c r="E44"/>
  <c r="F44" s="1"/>
  <c r="C11"/>
  <c r="D13" i="8"/>
  <c r="E13" s="1"/>
  <c r="D15"/>
  <c r="D17"/>
  <c r="E17" s="1"/>
  <c r="D19"/>
  <c r="E19" s="1"/>
  <c r="D21"/>
  <c r="E21" s="1"/>
  <c r="D22"/>
  <c r="E22" s="1"/>
  <c r="D24"/>
  <c r="E24" s="1"/>
  <c r="D26"/>
  <c r="D27"/>
  <c r="D28"/>
  <c r="E28" s="1"/>
  <c r="D30"/>
  <c r="D31"/>
  <c r="E31" s="1"/>
  <c r="D32"/>
  <c r="E32" s="1"/>
  <c r="D35"/>
  <c r="E35" s="1"/>
  <c r="D40"/>
  <c r="E40" s="1"/>
  <c r="D41"/>
  <c r="E41" s="1"/>
  <c r="B29"/>
  <c r="B25"/>
  <c r="J25" s="1"/>
  <c r="B23"/>
  <c r="B20"/>
  <c r="B18" s="1"/>
  <c r="J18" s="1"/>
  <c r="B16"/>
  <c r="J16" s="1"/>
  <c r="B12"/>
  <c r="D29"/>
  <c r="J33" l="1"/>
  <c r="J12"/>
  <c r="B11"/>
  <c r="J33" i="14"/>
  <c r="E33"/>
  <c r="J18"/>
  <c r="E18"/>
  <c r="C11"/>
  <c r="K33" i="11"/>
  <c r="H10"/>
  <c r="K11"/>
  <c r="J20" i="8"/>
  <c r="G10"/>
  <c r="F10"/>
  <c r="C10"/>
  <c r="D12"/>
  <c r="E12" s="1"/>
  <c r="D23"/>
  <c r="E23" s="1"/>
  <c r="D25"/>
  <c r="E25" s="1"/>
  <c r="D18"/>
  <c r="E18" s="1"/>
  <c r="D16"/>
  <c r="E16" s="1"/>
  <c r="E11" i="11"/>
  <c r="F11" s="1"/>
  <c r="C10"/>
  <c r="K10" s="1"/>
  <c r="E33"/>
  <c r="F33" s="1"/>
  <c r="D39" i="8"/>
  <c r="E39" s="1"/>
  <c r="D34"/>
  <c r="E34" s="1"/>
  <c r="D20"/>
  <c r="E20" s="1"/>
  <c r="J11" i="14" l="1"/>
  <c r="E11"/>
  <c r="C10"/>
  <c r="B10" i="8"/>
  <c r="J10" s="1"/>
  <c r="J11"/>
  <c r="E10" i="11"/>
  <c r="F10" s="1"/>
  <c r="D33" i="8"/>
  <c r="E33" s="1"/>
  <c r="D11"/>
  <c r="E11" s="1"/>
  <c r="J10" i="14" l="1"/>
  <c r="E10"/>
  <c r="D10" i="8"/>
  <c r="E10" s="1"/>
</calcChain>
</file>

<file path=xl/sharedStrings.xml><?xml version="1.0" encoding="utf-8"?>
<sst xmlns="http://schemas.openxmlformats.org/spreadsheetml/2006/main" count="218" uniqueCount="120">
  <si>
    <t>2</t>
  </si>
  <si>
    <t>3</t>
  </si>
  <si>
    <t>4</t>
  </si>
  <si>
    <t>5</t>
  </si>
  <si>
    <t/>
  </si>
  <si>
    <t>ИТОГО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</si>
  <si>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</si>
  <si>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</si>
  <si>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</si>
  <si>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</si>
  <si>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</si>
  <si>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</si>
  <si>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</si>
  <si>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</si>
  <si>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</si>
  <si>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</si>
  <si>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</si>
  <si>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 ОТ ДРУГИХ БЮДЖЕТОВ БЮДЖЕТНОЙ СИСТЕМЫ РОССИЙСКОЙ ФЕДЕРАЦИИ</t>
  </si>
  <si>
    <t>Дотации бюджетам поселений на выравнивание бюджетной обеспеченности</t>
  </si>
  <si>
    <t>Иные межбюджетные трансферты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</si>
  <si>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</si>
  <si>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</si>
  <si>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</si>
  <si>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</si>
  <si>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</si>
  <si>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</si>
  <si>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</si>
  <si>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</si>
  <si>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</si>
  <si>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</si>
  <si>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</si>
  <si>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</si>
  <si>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</si>
  <si>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</si>
  <si>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</si>
  <si>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</si>
  <si>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</si>
  <si>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</si>
  <si>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</si>
  <si>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</si>
  <si>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Центральный аппарат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</si>
  <si>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</si>
  <si>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ОКАЗАНИЯ ПЛАТНЫХ УСЛУГ (РАБОТ) И КОМПЕНСАЦИИ ЗАТРАТ ГОСУДАРСТВА</t>
  </si>
  <si>
    <t>Прочие доходы от компесации затрат бюджетов сельских поселений</t>
  </si>
  <si>
    <t>Дотации бюджетам бюджетной системы РФ</t>
  </si>
  <si>
    <t>Субвенции бюджетам бюджетной системы РФ</t>
  </si>
  <si>
    <t>Субвенции бюджетам  сельских поселений на выполнение передаваемых полномочий субъектов РФ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</si>
  <si>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</si>
  <si>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Земельный налог с организаций</t>
  </si>
  <si>
    <t>Земельный налог с физических лиц</t>
  </si>
  <si>
    <t>Наименование доходов бюджета</t>
  </si>
  <si>
    <t>сумма</t>
  </si>
  <si>
    <t>плюс , минус</t>
  </si>
  <si>
    <t>К роста</t>
  </si>
  <si>
    <t>Динамика доходов бюджета муниципального образования сельского поселения "Коровий Ручей"</t>
  </si>
  <si>
    <t>0100</t>
  </si>
  <si>
    <t>0102</t>
  </si>
  <si>
    <t>0103</t>
  </si>
  <si>
    <t>0104</t>
  </si>
  <si>
    <t>Осуществление первичного воинского учета на территориях , где отсутствуют военные комиссариаты</t>
  </si>
  <si>
    <t>Осуществление госудаственного полномочия РК по определению перечня должностных лиц ОМС уполномоченных составлять протоколы об административных нарушениях</t>
  </si>
  <si>
    <t>0106</t>
  </si>
  <si>
    <t>0113</t>
  </si>
  <si>
    <t>Выполнение других обязательств  органов местного самоуправления</t>
  </si>
  <si>
    <t>0300</t>
  </si>
  <si>
    <t>0310</t>
  </si>
  <si>
    <t>Обслуживание, содержание и ремонт пожарных водоемов</t>
  </si>
  <si>
    <t>0400</t>
  </si>
  <si>
    <t>0409</t>
  </si>
  <si>
    <t>0500</t>
  </si>
  <si>
    <t>0503</t>
  </si>
  <si>
    <t>Уличное освещение</t>
  </si>
  <si>
    <t>Работы на объектах улично-дорожной сети</t>
  </si>
  <si>
    <t>Прочие мероприятия по благоустройству сельского поселения</t>
  </si>
  <si>
    <t xml:space="preserve">Молодежная политика </t>
  </si>
  <si>
    <t>0700</t>
  </si>
  <si>
    <t>0707</t>
  </si>
  <si>
    <t>0800</t>
  </si>
  <si>
    <t>0801</t>
  </si>
  <si>
    <t>1000</t>
  </si>
  <si>
    <t>1001</t>
  </si>
  <si>
    <t>1100</t>
  </si>
  <si>
    <t>1101</t>
  </si>
  <si>
    <t>Динамика расходов бюджета муниципального образования сельского поселения "Коровий Ручей"</t>
  </si>
  <si>
    <t>Приложение №1</t>
  </si>
  <si>
    <t>Приложение №2</t>
  </si>
  <si>
    <t>Условно утвержденные расходы</t>
  </si>
  <si>
    <t>Другие вопросы в области национальной экономики</t>
  </si>
  <si>
    <t>Освещение деятельности органов местного самоуправления в средствах массовой информации</t>
  </si>
  <si>
    <t>2022 год (прогноз)</t>
  </si>
  <si>
    <t>04 12</t>
  </si>
  <si>
    <t>(тыс. руб.)</t>
  </si>
  <si>
    <t>2023 год (прогноз)</t>
  </si>
  <si>
    <t>Прочие дотации бюджетам сельских поселений</t>
  </si>
  <si>
    <t>Прочие субсидии бюджетам сельских поселений</t>
  </si>
  <si>
    <t>Межбюджетные трансферты, передаваемые бюджетам СП из бюджетов муниципальных районов на осуществление части полномочий</t>
  </si>
  <si>
    <t>Прочие межбюджетные трансферты, передаваемые бюджетам сельских поселений</t>
  </si>
  <si>
    <t>Субсидии бюджетам бюджетной системы Российской Федерации</t>
  </si>
  <si>
    <t xml:space="preserve">%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</si>
  <si>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</si>
  <si>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доля</t>
  </si>
  <si>
    <t>ПРОЧИЕ НЕНАЛОГОВЫЕ ДОХОДЫ</t>
  </si>
  <si>
    <t>Иниацитивные платежи, зачисляемые в бюджеты сельских поселений</t>
  </si>
  <si>
    <t>Сравнение с 2021 годом</t>
  </si>
  <si>
    <t>2024 год (прогноз)</t>
  </si>
  <si>
    <t>0107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</si>
  <si>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</si>
  <si>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</t>
  </si>
  <si>
    <t>Осуществление полномочий на содержание территорий кладбищ</t>
  </si>
  <si>
    <t>содержание мест накопления ТКО</t>
  </si>
  <si>
    <t>%</t>
  </si>
  <si>
    <t>2022год (оценка)</t>
  </si>
  <si>
    <t>2025 год (прогноз)</t>
  </si>
  <si>
    <t>2022 год (оценка)</t>
  </si>
  <si>
    <t>Сравнение с 2022 годом</t>
  </si>
  <si>
    <t>к 2022г</t>
  </si>
  <si>
    <t>Осуществление полномочий по организации снабжения населения твердым топливом</t>
  </si>
  <si>
    <t>Реализация народных проектов в сфере дорожной деятельности</t>
  </si>
  <si>
    <t>Реализация народных проектоа в сфере занятости населения</t>
  </si>
  <si>
    <t>Реализация народных проектоа в сфере благоустройства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</si>
</sst>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24">
    <font>
      <sz val="10"/>
      <name val="Arial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</font>
    <font>
      <sz val="12"/>
      <name val="Times New Roman CYR"/>
    </font>
    <font>
      <i/>
      <sz val="12"/>
      <name val="Times New Roman CYR"/>
    </font>
    <font>
      <sz val="12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 CYR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9">
    <xf numFmtId="0" fontId="0" fillId="0" borderId="0" xfId="0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8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0" fontId="8" fillId="0" borderId="6" xfId="0" applyFont="1" applyBorder="1"/>
    <xf numFmtId="0" fontId="8" fillId="0" borderId="0" xfId="0" applyFont="1" applyBorder="1"/>
    <xf numFmtId="164" fontId="8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164" fontId="10" fillId="0" borderId="7" xfId="0" applyNumberFormat="1" applyFont="1" applyBorder="1" applyAlignment="1" applyProtection="1">
      <alignment horizontal="center" vertical="center" wrapText="1"/>
    </xf>
    <xf numFmtId="49" fontId="10" fillId="0" borderId="7" xfId="0" applyNumberFormat="1" applyFont="1" applyBorder="1" applyAlignment="1" applyProtection="1">
      <alignment horizontal="center"/>
    </xf>
    <xf numFmtId="164" fontId="10" fillId="0" borderId="7" xfId="0" applyNumberFormat="1" applyFont="1" applyBorder="1" applyAlignment="1" applyProtection="1">
      <alignment horizontal="justify" vertical="center" wrapText="1"/>
    </xf>
    <xf numFmtId="4" fontId="10" fillId="0" borderId="7" xfId="0" applyNumberFormat="1" applyFont="1" applyBorder="1" applyAlignment="1" applyProtection="1">
      <alignment horizontal="right"/>
    </xf>
    <xf numFmtId="4" fontId="11" fillId="0" borderId="7" xfId="0" applyNumberFormat="1" applyFont="1" applyBorder="1" applyAlignment="1" applyProtection="1">
      <alignment horizontal="right"/>
    </xf>
    <xf numFmtId="164" fontId="12" fillId="0" borderId="7" xfId="0" applyNumberFormat="1" applyFont="1" applyBorder="1" applyAlignment="1" applyProtection="1">
      <alignment horizontal="justify" vertical="center" wrapText="1"/>
    </xf>
    <xf numFmtId="4" fontId="12" fillId="0" borderId="7" xfId="0" applyNumberFormat="1" applyFont="1" applyBorder="1" applyAlignment="1" applyProtection="1">
      <alignment horizontal="right"/>
    </xf>
    <xf numFmtId="164" fontId="11" fillId="0" borderId="7" xfId="0" applyNumberFormat="1" applyFont="1" applyBorder="1" applyAlignment="1" applyProtection="1">
      <alignment horizontal="justify" vertical="center" wrapText="1"/>
    </xf>
    <xf numFmtId="164" fontId="14" fillId="0" borderId="3" xfId="0" applyNumberFormat="1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4" fontId="17" fillId="0" borderId="7" xfId="0" applyNumberFormat="1" applyFont="1" applyBorder="1" applyAlignment="1" applyProtection="1">
      <alignment horizontal="right"/>
    </xf>
    <xf numFmtId="4" fontId="18" fillId="0" borderId="7" xfId="0" applyNumberFormat="1" applyFont="1" applyBorder="1" applyAlignment="1" applyProtection="1">
      <alignment horizontal="right"/>
    </xf>
    <xf numFmtId="4" fontId="19" fillId="0" borderId="7" xfId="0" applyNumberFormat="1" applyFont="1" applyBorder="1" applyAlignment="1" applyProtection="1">
      <alignment horizontal="right"/>
    </xf>
    <xf numFmtId="49" fontId="20" fillId="0" borderId="8" xfId="0" applyNumberFormat="1" applyFont="1" applyFill="1" applyBorder="1" applyAlignment="1">
      <alignment horizontal="justify" vertical="center" wrapText="1"/>
    </xf>
    <xf numFmtId="164" fontId="8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2" fillId="0" borderId="8" xfId="0" applyNumberFormat="1" applyFont="1" applyFill="1" applyBorder="1" applyAlignment="1">
      <alignment horizontal="justify" vertical="center" wrapText="1"/>
    </xf>
    <xf numFmtId="49" fontId="3" fillId="0" borderId="8" xfId="0" applyNumberFormat="1" applyFont="1" applyFill="1" applyBorder="1" applyAlignment="1">
      <alignment horizontal="justify" vertical="center" wrapText="1"/>
    </xf>
    <xf numFmtId="49" fontId="2" fillId="0" borderId="8" xfId="0" applyNumberFormat="1" applyFont="1" applyFill="1" applyBorder="1" applyAlignment="1">
      <alignment horizontal="justify" vertical="center" wrapText="1"/>
    </xf>
    <xf numFmtId="49" fontId="3" fillId="0" borderId="15" xfId="0" applyNumberFormat="1" applyFont="1" applyFill="1" applyBorder="1" applyAlignment="1">
      <alignment horizontal="justify" vertical="center" wrapText="1"/>
    </xf>
    <xf numFmtId="49" fontId="20" fillId="0" borderId="15" xfId="0" applyNumberFormat="1" applyFont="1" applyFill="1" applyBorder="1" applyAlignment="1">
      <alignment horizontal="justify" vertical="center" wrapText="1"/>
    </xf>
    <xf numFmtId="49" fontId="20" fillId="0" borderId="5" xfId="0" applyNumberFormat="1" applyFont="1" applyFill="1" applyBorder="1" applyAlignment="1">
      <alignment horizontal="justify" vertical="center" wrapText="1"/>
    </xf>
    <xf numFmtId="0" fontId="1" fillId="0" borderId="5" xfId="0" applyFont="1" applyBorder="1"/>
    <xf numFmtId="2" fontId="21" fillId="0" borderId="13" xfId="0" applyNumberFormat="1" applyFont="1" applyBorder="1"/>
    <xf numFmtId="49" fontId="3" fillId="0" borderId="18" xfId="0" applyNumberFormat="1" applyFont="1" applyFill="1" applyBorder="1" applyAlignment="1">
      <alignment horizontal="justify" vertical="center" wrapText="1"/>
    </xf>
    <xf numFmtId="0" fontId="0" fillId="0" borderId="5" xfId="0" applyBorder="1"/>
    <xf numFmtId="164" fontId="8" fillId="0" borderId="1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/>
    <xf numFmtId="4" fontId="9" fillId="0" borderId="0" xfId="0" applyNumberFormat="1" applyFont="1" applyBorder="1" applyAlignment="1">
      <alignment horizontal="right"/>
    </xf>
    <xf numFmtId="164" fontId="18" fillId="0" borderId="7" xfId="0" applyNumberFormat="1" applyFont="1" applyBorder="1" applyAlignment="1" applyProtection="1">
      <alignment horizontal="justify" vertical="center" wrapText="1"/>
    </xf>
    <xf numFmtId="165" fontId="11" fillId="0" borderId="7" xfId="0" applyNumberFormat="1" applyFont="1" applyBorder="1" applyAlignment="1" applyProtection="1">
      <alignment horizontal="right"/>
    </xf>
    <xf numFmtId="2" fontId="0" fillId="0" borderId="5" xfId="0" applyNumberFormat="1" applyBorder="1"/>
    <xf numFmtId="4" fontId="8" fillId="0" borderId="12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/>
    </xf>
    <xf numFmtId="166" fontId="23" fillId="0" borderId="5" xfId="0" applyNumberFormat="1" applyFont="1" applyBorder="1"/>
    <xf numFmtId="164" fontId="8" fillId="0" borderId="1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166" fontId="22" fillId="0" borderId="0" xfId="0" applyNumberFormat="1" applyFont="1" applyBorder="1"/>
    <xf numFmtId="166" fontId="23" fillId="0" borderId="0" xfId="0" applyNumberFormat="1" applyFont="1" applyBorder="1"/>
    <xf numFmtId="49" fontId="2" fillId="2" borderId="8" xfId="0" applyNumberFormat="1" applyFont="1" applyFill="1" applyBorder="1" applyAlignment="1">
      <alignment horizontal="justify" vertical="center" wrapText="1"/>
    </xf>
    <xf numFmtId="4" fontId="10" fillId="2" borderId="7" xfId="0" applyNumberFormat="1" applyFont="1" applyFill="1" applyBorder="1" applyAlignment="1" applyProtection="1">
      <alignment horizontal="right"/>
    </xf>
    <xf numFmtId="165" fontId="11" fillId="2" borderId="7" xfId="0" applyNumberFormat="1" applyFont="1" applyFill="1" applyBorder="1" applyAlignment="1" applyProtection="1">
      <alignment horizontal="right"/>
    </xf>
    <xf numFmtId="4" fontId="17" fillId="2" borderId="7" xfId="0" applyNumberFormat="1" applyFont="1" applyFill="1" applyBorder="1" applyAlignment="1" applyProtection="1">
      <alignment horizontal="right"/>
    </xf>
    <xf numFmtId="4" fontId="18" fillId="2" borderId="7" xfId="0" applyNumberFormat="1" applyFont="1" applyFill="1" applyBorder="1" applyAlignment="1" applyProtection="1">
      <alignment horizontal="right"/>
    </xf>
    <xf numFmtId="49" fontId="3" fillId="2" borderId="8" xfId="0" applyNumberFormat="1" applyFont="1" applyFill="1" applyBorder="1" applyAlignment="1">
      <alignment horizontal="justify" vertical="center" wrapText="1"/>
    </xf>
    <xf numFmtId="4" fontId="13" fillId="2" borderId="7" xfId="0" applyNumberFormat="1" applyFont="1" applyFill="1" applyBorder="1" applyAlignment="1" applyProtection="1">
      <alignment horizontal="right"/>
    </xf>
    <xf numFmtId="4" fontId="12" fillId="2" borderId="7" xfId="0" applyNumberFormat="1" applyFont="1" applyFill="1" applyBorder="1" applyAlignment="1" applyProtection="1">
      <alignment horizontal="right"/>
    </xf>
    <xf numFmtId="4" fontId="11" fillId="2" borderId="7" xfId="0" applyNumberFormat="1" applyFont="1" applyFill="1" applyBorder="1" applyAlignment="1" applyProtection="1">
      <alignment horizontal="right"/>
    </xf>
    <xf numFmtId="49" fontId="20" fillId="2" borderId="8" xfId="0" applyNumberFormat="1" applyFont="1" applyFill="1" applyBorder="1" applyAlignment="1">
      <alignment horizontal="justify" vertical="center" wrapText="1"/>
    </xf>
    <xf numFmtId="4" fontId="19" fillId="2" borderId="7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>
      <alignment horizontal="justify" vertical="center" wrapText="1"/>
    </xf>
    <xf numFmtId="49" fontId="3" fillId="2" borderId="5" xfId="0" applyNumberFormat="1" applyFont="1" applyFill="1" applyBorder="1" applyAlignment="1">
      <alignment horizontal="justify" vertical="center" wrapText="1"/>
    </xf>
    <xf numFmtId="4" fontId="11" fillId="2" borderId="17" xfId="0" applyNumberFormat="1" applyFont="1" applyFill="1" applyBorder="1" applyAlignment="1" applyProtection="1">
      <alignment horizontal="right"/>
    </xf>
    <xf numFmtId="49" fontId="20" fillId="2" borderId="5" xfId="0" applyNumberFormat="1" applyFont="1" applyFill="1" applyBorder="1" applyAlignment="1">
      <alignment horizontal="justify" vertical="center" wrapText="1"/>
    </xf>
    <xf numFmtId="2" fontId="21" fillId="2" borderId="13" xfId="0" applyNumberFormat="1" applyFont="1" applyFill="1" applyBorder="1"/>
    <xf numFmtId="2" fontId="1" fillId="2" borderId="13" xfId="0" applyNumberFormat="1" applyFont="1" applyFill="1" applyBorder="1"/>
    <xf numFmtId="2" fontId="1" fillId="2" borderId="5" xfId="0" applyNumberFormat="1" applyFont="1" applyFill="1" applyBorder="1"/>
    <xf numFmtId="2" fontId="21" fillId="2" borderId="5" xfId="0" applyNumberFormat="1" applyFont="1" applyFill="1" applyBorder="1"/>
    <xf numFmtId="49" fontId="3" fillId="2" borderId="1" xfId="0" applyNumberFormat="1" applyFont="1" applyFill="1" applyBorder="1" applyAlignment="1">
      <alignment horizontal="justify" vertical="center" wrapText="1"/>
    </xf>
    <xf numFmtId="2" fontId="1" fillId="2" borderId="1" xfId="0" applyNumberFormat="1" applyFont="1" applyFill="1" applyBorder="1"/>
    <xf numFmtId="4" fontId="10" fillId="2" borderId="19" xfId="0" applyNumberFormat="1" applyFont="1" applyFill="1" applyBorder="1" applyAlignment="1" applyProtection="1">
      <alignment horizontal="right"/>
    </xf>
    <xf numFmtId="0" fontId="0" fillId="2" borderId="5" xfId="0" applyFill="1" applyBorder="1"/>
    <xf numFmtId="0" fontId="22" fillId="0" borderId="5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13" fillId="0" borderId="9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top" wrapText="1"/>
    </xf>
    <xf numFmtId="164" fontId="8" fillId="0" borderId="14" xfId="0" applyNumberFormat="1" applyFont="1" applyFill="1" applyBorder="1" applyAlignment="1">
      <alignment horizontal="center" vertical="top" wrapText="1"/>
    </xf>
    <xf numFmtId="164" fontId="8" fillId="0" borderId="13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164" fontId="14" fillId="0" borderId="12" xfId="0" applyNumberFormat="1" applyFont="1" applyFill="1" applyBorder="1" applyAlignment="1">
      <alignment horizontal="center" vertical="top" wrapText="1"/>
    </xf>
    <xf numFmtId="164" fontId="14" fillId="0" borderId="13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showGridLines="0" topLeftCell="A40" workbookViewId="0">
      <selection activeCell="G43" sqref="G43:G44"/>
    </sheetView>
  </sheetViews>
  <sheetFormatPr defaultRowHeight="18" customHeight="1"/>
  <cols>
    <col min="1" max="1" width="43.140625" customWidth="1"/>
    <col min="2" max="3" width="10.140625" customWidth="1"/>
    <col min="4" max="4" width="10" customWidth="1"/>
    <col min="5" max="5" width="9.7109375" customWidth="1"/>
    <col min="6" max="7" width="10.28515625" customWidth="1"/>
    <col min="8" max="8" width="8.85546875" hidden="1" customWidth="1"/>
    <col min="9" max="9" width="0.28515625" customWidth="1"/>
    <col min="10" max="10" width="7.85546875" customWidth="1"/>
  </cols>
  <sheetData>
    <row r="1" spans="1:10" ht="18" customHeight="1">
      <c r="E1" s="88" t="s">
        <v>84</v>
      </c>
      <c r="F1" s="88"/>
      <c r="G1" s="88"/>
    </row>
    <row r="2" spans="1:10" ht="18" customHeight="1">
      <c r="A2" s="92" t="s">
        <v>54</v>
      </c>
      <c r="B2" s="92"/>
      <c r="C2" s="92"/>
      <c r="D2" s="92"/>
      <c r="E2" s="92"/>
      <c r="F2" s="92"/>
      <c r="G2" s="92"/>
      <c r="H2" s="1"/>
      <c r="I2" s="1"/>
    </row>
    <row r="3" spans="1:10" ht="18" customHeight="1">
      <c r="A3" s="93"/>
      <c r="B3" s="93"/>
      <c r="C3" s="93"/>
      <c r="D3" s="93"/>
      <c r="E3" s="93"/>
      <c r="F3" s="93"/>
      <c r="G3" s="93"/>
      <c r="H3" s="1"/>
      <c r="I3" s="1"/>
    </row>
    <row r="4" spans="1:10" ht="17.45" customHeight="1">
      <c r="A4" s="2"/>
      <c r="B4" s="2"/>
      <c r="C4" s="2"/>
      <c r="D4" s="2"/>
      <c r="E4" s="2"/>
      <c r="F4" s="2"/>
      <c r="G4" s="2" t="s">
        <v>91</v>
      </c>
      <c r="H4" s="2"/>
      <c r="I4" s="2"/>
    </row>
    <row r="5" spans="1:10" ht="18.75" customHeight="1">
      <c r="A5" s="97" t="s">
        <v>50</v>
      </c>
      <c r="B5" s="94" t="s">
        <v>111</v>
      </c>
      <c r="C5" s="100" t="s">
        <v>92</v>
      </c>
      <c r="D5" s="101"/>
      <c r="E5" s="102"/>
      <c r="F5" s="89" t="s">
        <v>104</v>
      </c>
      <c r="G5" s="89" t="s">
        <v>112</v>
      </c>
      <c r="H5" s="3"/>
      <c r="I5" s="4"/>
      <c r="J5" s="41"/>
    </row>
    <row r="6" spans="1:10" ht="30.75" customHeight="1">
      <c r="A6" s="98"/>
      <c r="B6" s="95"/>
      <c r="C6" s="103" t="s">
        <v>51</v>
      </c>
      <c r="D6" s="105" t="s">
        <v>114</v>
      </c>
      <c r="E6" s="106"/>
      <c r="F6" s="90"/>
      <c r="G6" s="90"/>
      <c r="H6" s="14"/>
      <c r="I6" s="15"/>
      <c r="J6" s="41"/>
    </row>
    <row r="7" spans="1:10" ht="51" customHeight="1">
      <c r="A7" s="99"/>
      <c r="B7" s="96"/>
      <c r="C7" s="104"/>
      <c r="D7" s="24" t="s">
        <v>52</v>
      </c>
      <c r="E7" s="25" t="s">
        <v>53</v>
      </c>
      <c r="F7" s="91"/>
      <c r="G7" s="91"/>
      <c r="H7" s="13" t="s">
        <v>4</v>
      </c>
      <c r="I7" s="5" t="s">
        <v>4</v>
      </c>
      <c r="J7" s="41" t="s">
        <v>98</v>
      </c>
    </row>
    <row r="8" spans="1:10" ht="18" hidden="1" customHeight="1">
      <c r="A8" s="6" t="s">
        <v>0</v>
      </c>
      <c r="B8" s="6"/>
      <c r="C8" s="6" t="s">
        <v>1</v>
      </c>
      <c r="D8" s="6" t="s">
        <v>1</v>
      </c>
      <c r="E8" s="6"/>
      <c r="F8" s="6"/>
      <c r="G8" s="6"/>
      <c r="H8" s="7" t="s">
        <v>2</v>
      </c>
      <c r="I8" s="7" t="s">
        <v>3</v>
      </c>
      <c r="J8" s="41"/>
    </row>
    <row r="9" spans="1:10" ht="15.75">
      <c r="A9" s="16">
        <v>1</v>
      </c>
      <c r="B9" s="16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8">
        <v>7340900</v>
      </c>
      <c r="I9" s="8">
        <v>7484100</v>
      </c>
      <c r="J9" s="41"/>
    </row>
    <row r="10" spans="1:10" ht="15.75">
      <c r="A10" s="18" t="s">
        <v>5</v>
      </c>
      <c r="B10" s="19">
        <f>B11+B33</f>
        <v>10497.6</v>
      </c>
      <c r="C10" s="19">
        <f>C11+C33</f>
        <v>10620.14</v>
      </c>
      <c r="D10" s="19">
        <f>C10-B10</f>
        <v>122.53999999999905</v>
      </c>
      <c r="E10" s="20">
        <f>D10/B10*100</f>
        <v>1.1673144337753301</v>
      </c>
      <c r="F10" s="19">
        <f>F11+F33</f>
        <v>7817.31</v>
      </c>
      <c r="G10" s="19">
        <f>G11+G33</f>
        <v>7974.42</v>
      </c>
      <c r="H10" s="8">
        <v>1677600</v>
      </c>
      <c r="I10" s="8">
        <v>1699500</v>
      </c>
      <c r="J10" s="49">
        <f>C10/B10*100</f>
        <v>101.16731443377533</v>
      </c>
    </row>
    <row r="11" spans="1:10" ht="31.5">
      <c r="A11" s="18" t="s">
        <v>6</v>
      </c>
      <c r="B11" s="19">
        <f>B12+B14+B16+B18+B23+B25+B29+B31</f>
        <v>637</v>
      </c>
      <c r="C11" s="19">
        <f>C12+C14+C16+C18+C23+C25+C29+C31</f>
        <v>696</v>
      </c>
      <c r="D11" s="19">
        <f t="shared" ref="D11:D41" si="0">C11-B11</f>
        <v>59</v>
      </c>
      <c r="E11" s="20">
        <f t="shared" ref="E11:E44" si="1">D11/B11*100</f>
        <v>9.2621664050235477</v>
      </c>
      <c r="F11" s="19">
        <f>F12+F14+F16+F18+F23+F25+F29</f>
        <v>672</v>
      </c>
      <c r="G11" s="19">
        <f>G12+G14+G16+G18+G23+G25+G29</f>
        <v>681</v>
      </c>
      <c r="H11" s="8">
        <v>687380</v>
      </c>
      <c r="I11" s="8">
        <v>689467.6</v>
      </c>
      <c r="J11" s="49">
        <f t="shared" ref="J11:J44" si="2">C11/B11*100</f>
        <v>109.26216640502355</v>
      </c>
    </row>
    <row r="12" spans="1:10" ht="15.75">
      <c r="A12" s="18" t="s">
        <v>7</v>
      </c>
      <c r="B12" s="19">
        <f>B13</f>
        <v>174</v>
      </c>
      <c r="C12" s="19">
        <f>C13</f>
        <v>207</v>
      </c>
      <c r="D12" s="19">
        <f t="shared" si="0"/>
        <v>33</v>
      </c>
      <c r="E12" s="20">
        <f t="shared" si="1"/>
        <v>18.96551724137931</v>
      </c>
      <c r="F12" s="19">
        <f>F13</f>
        <v>212</v>
      </c>
      <c r="G12" s="19">
        <f>G13</f>
        <v>219</v>
      </c>
      <c r="H12" s="9">
        <v>687380</v>
      </c>
      <c r="I12" s="9">
        <v>689467.6</v>
      </c>
      <c r="J12" s="49">
        <f t="shared" si="2"/>
        <v>118.96551724137932</v>
      </c>
    </row>
    <row r="13" spans="1:10" ht="15.75">
      <c r="A13" s="21" t="s">
        <v>8</v>
      </c>
      <c r="B13" s="22">
        <v>174</v>
      </c>
      <c r="C13" s="22">
        <v>207</v>
      </c>
      <c r="D13" s="19">
        <f t="shared" si="0"/>
        <v>33</v>
      </c>
      <c r="E13" s="20">
        <f t="shared" si="1"/>
        <v>18.96551724137931</v>
      </c>
      <c r="F13" s="22">
        <v>212</v>
      </c>
      <c r="G13" s="22">
        <v>219</v>
      </c>
      <c r="H13" s="8">
        <v>244600</v>
      </c>
      <c r="I13" s="8">
        <v>249500</v>
      </c>
      <c r="J13" s="49">
        <f t="shared" si="2"/>
        <v>118.96551724137932</v>
      </c>
    </row>
    <row r="14" spans="1:10" ht="13.5" customHeight="1">
      <c r="A14" s="18"/>
      <c r="B14" s="19"/>
      <c r="C14" s="19"/>
      <c r="D14" s="19"/>
      <c r="E14" s="20"/>
      <c r="F14" s="19"/>
      <c r="G14" s="19"/>
      <c r="H14" s="9"/>
      <c r="I14" s="9"/>
      <c r="J14" s="49"/>
    </row>
    <row r="15" spans="1:10" ht="3" customHeight="1">
      <c r="A15" s="21"/>
      <c r="B15" s="22"/>
      <c r="C15" s="22"/>
      <c r="D15" s="19">
        <f t="shared" si="0"/>
        <v>0</v>
      </c>
      <c r="E15" s="20" t="e">
        <f t="shared" si="1"/>
        <v>#DIV/0!</v>
      </c>
      <c r="F15" s="22"/>
      <c r="G15" s="22"/>
      <c r="H15" s="9">
        <v>2029.8</v>
      </c>
      <c r="I15" s="9">
        <v>2070.4</v>
      </c>
      <c r="J15" s="49" t="e">
        <f t="shared" si="2"/>
        <v>#DIV/0!</v>
      </c>
    </row>
    <row r="16" spans="1:10" ht="16.5" customHeight="1">
      <c r="A16" s="18" t="s">
        <v>9</v>
      </c>
      <c r="B16" s="19">
        <f>B17</f>
        <v>6</v>
      </c>
      <c r="C16" s="19">
        <f>C17</f>
        <v>7</v>
      </c>
      <c r="D16" s="19">
        <f t="shared" si="0"/>
        <v>1</v>
      </c>
      <c r="E16" s="20">
        <f t="shared" si="1"/>
        <v>16.666666666666664</v>
      </c>
      <c r="F16" s="19">
        <f>F17</f>
        <v>8</v>
      </c>
      <c r="G16" s="19">
        <f>G17</f>
        <v>8</v>
      </c>
      <c r="H16" s="9">
        <v>12240</v>
      </c>
      <c r="I16" s="9">
        <v>12484.8</v>
      </c>
      <c r="J16" s="49">
        <f t="shared" si="2"/>
        <v>116.66666666666667</v>
      </c>
    </row>
    <row r="17" spans="1:10" ht="15.75">
      <c r="A17" s="21" t="s">
        <v>10</v>
      </c>
      <c r="B17" s="22">
        <v>6</v>
      </c>
      <c r="C17" s="22">
        <v>7</v>
      </c>
      <c r="D17" s="19">
        <f t="shared" si="0"/>
        <v>1</v>
      </c>
      <c r="E17" s="20">
        <f t="shared" si="1"/>
        <v>16.666666666666664</v>
      </c>
      <c r="F17" s="22">
        <v>8</v>
      </c>
      <c r="G17" s="22">
        <v>8</v>
      </c>
      <c r="H17" s="8">
        <v>121380</v>
      </c>
      <c r="I17" s="8">
        <v>123807.6</v>
      </c>
      <c r="J17" s="49">
        <f t="shared" si="2"/>
        <v>116.66666666666667</v>
      </c>
    </row>
    <row r="18" spans="1:10" ht="15.75">
      <c r="A18" s="18" t="s">
        <v>11</v>
      </c>
      <c r="B18" s="19">
        <f>B19+B20</f>
        <v>409</v>
      </c>
      <c r="C18" s="19">
        <f>C19+C20</f>
        <v>414</v>
      </c>
      <c r="D18" s="19">
        <f t="shared" si="0"/>
        <v>5</v>
      </c>
      <c r="E18" s="20">
        <f t="shared" si="1"/>
        <v>1.2224938875305624</v>
      </c>
      <c r="F18" s="19">
        <f>F19+F20</f>
        <v>416</v>
      </c>
      <c r="G18" s="19">
        <f>G19+G20</f>
        <v>418</v>
      </c>
      <c r="H18" s="9">
        <v>61200</v>
      </c>
      <c r="I18" s="9">
        <v>62424</v>
      </c>
      <c r="J18" s="49">
        <f t="shared" si="2"/>
        <v>101.22249388753055</v>
      </c>
    </row>
    <row r="19" spans="1:10" ht="15.75">
      <c r="A19" s="21" t="s">
        <v>12</v>
      </c>
      <c r="B19" s="22">
        <v>87</v>
      </c>
      <c r="C19" s="22">
        <v>83</v>
      </c>
      <c r="D19" s="19">
        <f t="shared" si="0"/>
        <v>-4</v>
      </c>
      <c r="E19" s="20">
        <f t="shared" si="1"/>
        <v>-4.5977011494252871</v>
      </c>
      <c r="F19" s="22">
        <v>84</v>
      </c>
      <c r="G19" s="22">
        <v>85</v>
      </c>
      <c r="H19" s="10">
        <v>60180</v>
      </c>
      <c r="I19" s="10">
        <v>61383.6</v>
      </c>
      <c r="J19" s="49">
        <f t="shared" si="2"/>
        <v>95.402298850574709</v>
      </c>
    </row>
    <row r="20" spans="1:10" ht="15.75">
      <c r="A20" s="21" t="s">
        <v>13</v>
      </c>
      <c r="B20" s="22">
        <f>B21+B22</f>
        <v>322</v>
      </c>
      <c r="C20" s="22">
        <f>C21+C22</f>
        <v>331</v>
      </c>
      <c r="D20" s="19">
        <f t="shared" si="0"/>
        <v>9</v>
      </c>
      <c r="E20" s="20">
        <f t="shared" si="1"/>
        <v>2.7950310559006213</v>
      </c>
      <c r="F20" s="22">
        <f>F21+F22</f>
        <v>332</v>
      </c>
      <c r="G20" s="22">
        <f>G21+G22</f>
        <v>333</v>
      </c>
      <c r="H20" s="9">
        <v>13260</v>
      </c>
      <c r="I20" s="9">
        <v>13525.2</v>
      </c>
      <c r="J20" s="49">
        <f t="shared" si="2"/>
        <v>102.79503105590062</v>
      </c>
    </row>
    <row r="21" spans="1:10" ht="15.75">
      <c r="A21" s="21" t="s">
        <v>48</v>
      </c>
      <c r="B21" s="22">
        <v>225</v>
      </c>
      <c r="C21" s="22">
        <v>243</v>
      </c>
      <c r="D21" s="19">
        <f t="shared" si="0"/>
        <v>18</v>
      </c>
      <c r="E21" s="20">
        <f t="shared" si="1"/>
        <v>8</v>
      </c>
      <c r="F21" s="22">
        <v>243</v>
      </c>
      <c r="G21" s="22">
        <v>243</v>
      </c>
      <c r="H21" s="9"/>
      <c r="I21" s="9"/>
      <c r="J21" s="49">
        <f t="shared" si="2"/>
        <v>108</v>
      </c>
    </row>
    <row r="22" spans="1:10" ht="15.75">
      <c r="A22" s="21" t="s">
        <v>49</v>
      </c>
      <c r="B22" s="22">
        <v>97</v>
      </c>
      <c r="C22" s="22">
        <v>88</v>
      </c>
      <c r="D22" s="19">
        <f t="shared" si="0"/>
        <v>-9</v>
      </c>
      <c r="E22" s="20">
        <f t="shared" si="1"/>
        <v>-9.2783505154639183</v>
      </c>
      <c r="F22" s="22">
        <v>89</v>
      </c>
      <c r="G22" s="22">
        <v>90</v>
      </c>
      <c r="H22" s="9"/>
      <c r="I22" s="9"/>
      <c r="J22" s="49">
        <f t="shared" si="2"/>
        <v>90.721649484536087</v>
      </c>
    </row>
    <row r="23" spans="1:10" ht="15.75">
      <c r="A23" s="18" t="s">
        <v>14</v>
      </c>
      <c r="B23" s="19">
        <f>B24</f>
        <v>11</v>
      </c>
      <c r="C23" s="19">
        <f>C24</f>
        <v>11</v>
      </c>
      <c r="D23" s="19">
        <f t="shared" si="0"/>
        <v>0</v>
      </c>
      <c r="E23" s="20">
        <f t="shared" si="1"/>
        <v>0</v>
      </c>
      <c r="F23" s="19">
        <f>F24</f>
        <v>12</v>
      </c>
      <c r="G23" s="19">
        <f>G24</f>
        <v>12</v>
      </c>
      <c r="H23" s="8">
        <v>612000</v>
      </c>
      <c r="I23" s="8">
        <v>624240</v>
      </c>
      <c r="J23" s="49">
        <f t="shared" si="2"/>
        <v>100</v>
      </c>
    </row>
    <row r="24" spans="1:10" ht="63.75" customHeight="1">
      <c r="A24" s="21" t="s">
        <v>15</v>
      </c>
      <c r="B24" s="22">
        <v>11</v>
      </c>
      <c r="C24" s="22">
        <v>11</v>
      </c>
      <c r="D24" s="19">
        <f t="shared" si="0"/>
        <v>0</v>
      </c>
      <c r="E24" s="20">
        <f t="shared" si="1"/>
        <v>0</v>
      </c>
      <c r="F24" s="22">
        <v>12</v>
      </c>
      <c r="G24" s="22">
        <v>12</v>
      </c>
      <c r="H24" s="10">
        <v>612000</v>
      </c>
      <c r="I24" s="10">
        <v>624240</v>
      </c>
      <c r="J24" s="49">
        <f t="shared" si="2"/>
        <v>100</v>
      </c>
    </row>
    <row r="25" spans="1:10" ht="48" customHeight="1">
      <c r="A25" s="18" t="s">
        <v>16</v>
      </c>
      <c r="B25" s="19">
        <f>B26+B27+B28</f>
        <v>0</v>
      </c>
      <c r="C25" s="19">
        <f>C26+C27+C28</f>
        <v>0</v>
      </c>
      <c r="D25" s="19">
        <f t="shared" si="0"/>
        <v>0</v>
      </c>
      <c r="E25" s="20" t="e">
        <f t="shared" si="1"/>
        <v>#DIV/0!</v>
      </c>
      <c r="F25" s="19">
        <f>F26+F27+F28</f>
        <v>0</v>
      </c>
      <c r="G25" s="19">
        <f>G26+G27+G28</f>
        <v>0</v>
      </c>
      <c r="H25" s="8"/>
      <c r="I25" s="8"/>
      <c r="J25" s="49" t="e">
        <f t="shared" si="2"/>
        <v>#DIV/0!</v>
      </c>
    </row>
    <row r="26" spans="1:10" ht="13.5" customHeight="1">
      <c r="A26" s="23"/>
      <c r="B26" s="20">
        <v>0</v>
      </c>
      <c r="C26" s="20">
        <v>0</v>
      </c>
      <c r="D26" s="19">
        <f t="shared" si="0"/>
        <v>0</v>
      </c>
      <c r="E26" s="20" t="e">
        <f t="shared" si="1"/>
        <v>#DIV/0!</v>
      </c>
      <c r="F26" s="20">
        <v>0</v>
      </c>
      <c r="G26" s="20">
        <v>0</v>
      </c>
      <c r="H26" s="9"/>
      <c r="I26" s="50"/>
      <c r="J26" s="49" t="e">
        <f t="shared" si="2"/>
        <v>#DIV/0!</v>
      </c>
    </row>
    <row r="27" spans="1:10" ht="45" customHeight="1">
      <c r="A27" s="23" t="s">
        <v>41</v>
      </c>
      <c r="B27" s="20">
        <v>0</v>
      </c>
      <c r="C27" s="20">
        <v>0</v>
      </c>
      <c r="D27" s="19">
        <f t="shared" si="0"/>
        <v>0</v>
      </c>
      <c r="E27" s="20" t="e">
        <f t="shared" si="1"/>
        <v>#DIV/0!</v>
      </c>
      <c r="F27" s="20">
        <v>0</v>
      </c>
      <c r="G27" s="20">
        <v>0</v>
      </c>
      <c r="H27" s="8">
        <v>5663300</v>
      </c>
      <c r="I27" s="51">
        <v>5784600</v>
      </c>
      <c r="J27" s="49" t="e">
        <f t="shared" si="2"/>
        <v>#DIV/0!</v>
      </c>
    </row>
    <row r="28" spans="1:10" ht="40.5" customHeight="1">
      <c r="A28" s="23" t="s">
        <v>39</v>
      </c>
      <c r="B28" s="20">
        <v>0</v>
      </c>
      <c r="C28" s="20">
        <v>0</v>
      </c>
      <c r="D28" s="19">
        <f t="shared" si="0"/>
        <v>0</v>
      </c>
      <c r="E28" s="20" t="e">
        <f t="shared" si="1"/>
        <v>#DIV/0!</v>
      </c>
      <c r="F28" s="20"/>
      <c r="G28" s="20"/>
      <c r="H28" s="9">
        <v>3342700</v>
      </c>
      <c r="I28" s="50">
        <v>3413600</v>
      </c>
      <c r="J28" s="49" t="e">
        <f t="shared" si="2"/>
        <v>#DIV/0!</v>
      </c>
    </row>
    <row r="29" spans="1:10" ht="47.25">
      <c r="A29" s="18" t="s">
        <v>42</v>
      </c>
      <c r="B29" s="19">
        <f>B30</f>
        <v>23</v>
      </c>
      <c r="C29" s="19">
        <f>C30</f>
        <v>23</v>
      </c>
      <c r="D29" s="19">
        <f t="shared" si="0"/>
        <v>0</v>
      </c>
      <c r="E29" s="20">
        <f t="shared" si="1"/>
        <v>0</v>
      </c>
      <c r="F29" s="19">
        <f>F30</f>
        <v>24</v>
      </c>
      <c r="G29" s="19">
        <f>G30</f>
        <v>24</v>
      </c>
      <c r="H29" s="10">
        <v>14800</v>
      </c>
      <c r="I29" s="52">
        <v>14800</v>
      </c>
      <c r="J29" s="49">
        <f t="shared" si="2"/>
        <v>100</v>
      </c>
    </row>
    <row r="30" spans="1:10" ht="30" customHeight="1">
      <c r="A30" s="23" t="s">
        <v>43</v>
      </c>
      <c r="B30" s="22">
        <v>23</v>
      </c>
      <c r="C30" s="22">
        <v>23</v>
      </c>
      <c r="D30" s="19">
        <f t="shared" si="0"/>
        <v>0</v>
      </c>
      <c r="E30" s="20">
        <f t="shared" si="1"/>
        <v>0</v>
      </c>
      <c r="F30" s="22">
        <v>24</v>
      </c>
      <c r="G30" s="22">
        <v>24</v>
      </c>
      <c r="H30" s="9">
        <v>197600</v>
      </c>
      <c r="I30" s="50">
        <v>197600</v>
      </c>
      <c r="J30" s="49">
        <f t="shared" si="2"/>
        <v>100</v>
      </c>
    </row>
    <row r="31" spans="1:10" ht="30" customHeight="1">
      <c r="A31" s="18" t="s">
        <v>101</v>
      </c>
      <c r="B31" s="22">
        <f>B32</f>
        <v>14</v>
      </c>
      <c r="C31" s="22">
        <f>C32</f>
        <v>34</v>
      </c>
      <c r="D31" s="19">
        <f t="shared" si="0"/>
        <v>20</v>
      </c>
      <c r="E31" s="20">
        <f t="shared" si="1"/>
        <v>142.85714285714286</v>
      </c>
      <c r="F31" s="22"/>
      <c r="G31" s="22"/>
      <c r="H31" s="9"/>
      <c r="I31" s="50"/>
      <c r="J31" s="49">
        <f t="shared" si="2"/>
        <v>242.85714285714283</v>
      </c>
    </row>
    <row r="32" spans="1:10" ht="30" customHeight="1">
      <c r="A32" s="23" t="s">
        <v>102</v>
      </c>
      <c r="B32" s="22">
        <v>14</v>
      </c>
      <c r="C32" s="22">
        <v>34</v>
      </c>
      <c r="D32" s="19">
        <f t="shared" si="0"/>
        <v>20</v>
      </c>
      <c r="E32" s="20">
        <f t="shared" si="1"/>
        <v>142.85714285714286</v>
      </c>
      <c r="F32" s="22"/>
      <c r="G32" s="22"/>
      <c r="H32" s="9"/>
      <c r="I32" s="50"/>
      <c r="J32" s="49">
        <f t="shared" si="2"/>
        <v>242.85714285714283</v>
      </c>
    </row>
    <row r="33" spans="1:10" ht="63">
      <c r="A33" s="18" t="s">
        <v>17</v>
      </c>
      <c r="B33" s="19">
        <f>B34+B39+B42+B45+B37</f>
        <v>9860.6</v>
      </c>
      <c r="C33" s="19">
        <f>C34+C39+C42+C45+C37</f>
        <v>9924.14</v>
      </c>
      <c r="D33" s="19">
        <f t="shared" si="0"/>
        <v>63.539999999999054</v>
      </c>
      <c r="E33" s="20">
        <f t="shared" si="1"/>
        <v>0.64438269476501486</v>
      </c>
      <c r="F33" s="19">
        <f>F34+F39+F42+F45+F37</f>
        <v>7145.31</v>
      </c>
      <c r="G33" s="19">
        <f>G34+G39+G42+G45+G37</f>
        <v>7293.42</v>
      </c>
      <c r="H33" s="9"/>
      <c r="I33" s="50"/>
      <c r="J33" s="49">
        <f t="shared" si="2"/>
        <v>100.64438269476501</v>
      </c>
    </row>
    <row r="34" spans="1:10" ht="31.5">
      <c r="A34" s="47" t="s">
        <v>44</v>
      </c>
      <c r="B34" s="27">
        <f>B35+B36</f>
        <v>1035.3</v>
      </c>
      <c r="C34" s="27">
        <f>C35+C36</f>
        <v>907.3</v>
      </c>
      <c r="D34" s="27">
        <f t="shared" si="0"/>
        <v>-128</v>
      </c>
      <c r="E34" s="20">
        <f t="shared" si="1"/>
        <v>-12.363566116101614</v>
      </c>
      <c r="F34" s="27">
        <f>F35+F36</f>
        <v>1068.0999999999999</v>
      </c>
      <c r="G34" s="27">
        <f>G35+G36</f>
        <v>1085.8</v>
      </c>
      <c r="H34" s="9"/>
      <c r="I34" s="50"/>
      <c r="J34" s="49">
        <f t="shared" si="2"/>
        <v>87.636433883898391</v>
      </c>
    </row>
    <row r="35" spans="1:10" ht="32.25" customHeight="1">
      <c r="A35" s="23" t="s">
        <v>18</v>
      </c>
      <c r="B35" s="20">
        <v>1035.3</v>
      </c>
      <c r="C35" s="72">
        <v>907.3</v>
      </c>
      <c r="D35" s="19">
        <f t="shared" si="0"/>
        <v>-128</v>
      </c>
      <c r="E35" s="20">
        <f t="shared" si="1"/>
        <v>-12.363566116101614</v>
      </c>
      <c r="F35" s="20">
        <v>1068.0999999999999</v>
      </c>
      <c r="G35" s="72">
        <v>1085.8</v>
      </c>
      <c r="H35" s="10"/>
      <c r="I35" s="52"/>
      <c r="J35" s="49">
        <f t="shared" si="2"/>
        <v>87.636433883898391</v>
      </c>
    </row>
    <row r="36" spans="1:10" ht="32.25" customHeight="1">
      <c r="A36" s="23" t="s">
        <v>93</v>
      </c>
      <c r="B36" s="20">
        <v>0</v>
      </c>
      <c r="C36" s="20">
        <v>0</v>
      </c>
      <c r="D36" s="19"/>
      <c r="E36" s="20" t="e">
        <f t="shared" si="1"/>
        <v>#DIV/0!</v>
      </c>
      <c r="F36" s="20">
        <v>0</v>
      </c>
      <c r="G36" s="20">
        <v>0</v>
      </c>
      <c r="H36" s="46"/>
      <c r="I36" s="46"/>
      <c r="J36" s="49" t="e">
        <f t="shared" si="2"/>
        <v>#DIV/0!</v>
      </c>
    </row>
    <row r="37" spans="1:10" ht="32.25" customHeight="1">
      <c r="A37" s="47" t="s">
        <v>97</v>
      </c>
      <c r="B37" s="27">
        <f>B38</f>
        <v>1200</v>
      </c>
      <c r="C37" s="27">
        <f>C38</f>
        <v>2858.92</v>
      </c>
      <c r="D37" s="27"/>
      <c r="E37" s="20">
        <f t="shared" si="1"/>
        <v>0</v>
      </c>
      <c r="F37" s="27">
        <f>F38</f>
        <v>0</v>
      </c>
      <c r="G37" s="27">
        <f>G38</f>
        <v>0</v>
      </c>
      <c r="H37" s="46"/>
      <c r="I37" s="46"/>
      <c r="J37" s="49">
        <f t="shared" si="2"/>
        <v>238.24333333333331</v>
      </c>
    </row>
    <row r="38" spans="1:10" ht="32.25" customHeight="1">
      <c r="A38" s="23" t="s">
        <v>94</v>
      </c>
      <c r="B38" s="20">
        <v>1200</v>
      </c>
      <c r="C38" s="20">
        <v>2858.92</v>
      </c>
      <c r="D38" s="19"/>
      <c r="E38" s="20">
        <f t="shared" si="1"/>
        <v>0</v>
      </c>
      <c r="F38" s="20">
        <v>0</v>
      </c>
      <c r="G38" s="20">
        <v>0</v>
      </c>
      <c r="H38" s="46"/>
      <c r="I38" s="46"/>
      <c r="J38" s="49">
        <f t="shared" si="2"/>
        <v>238.24333333333331</v>
      </c>
    </row>
    <row r="39" spans="1:10" ht="31.5">
      <c r="A39" s="47" t="s">
        <v>45</v>
      </c>
      <c r="B39" s="27">
        <f>B40+B41</f>
        <v>258.69</v>
      </c>
      <c r="C39" s="27">
        <f>C40+C41</f>
        <v>286.17</v>
      </c>
      <c r="D39" s="27">
        <f t="shared" si="0"/>
        <v>27.480000000000018</v>
      </c>
      <c r="E39" s="20">
        <f t="shared" si="1"/>
        <v>10.622753102168627</v>
      </c>
      <c r="F39" s="27">
        <f>F40+F41</f>
        <v>295.85999999999996</v>
      </c>
      <c r="G39" s="27">
        <f>G40+G41</f>
        <v>305.95999999999998</v>
      </c>
      <c r="H39" s="12"/>
      <c r="I39" s="12"/>
      <c r="J39" s="49">
        <f t="shared" si="2"/>
        <v>110.62275310216863</v>
      </c>
    </row>
    <row r="40" spans="1:10" ht="63">
      <c r="A40" s="23" t="s">
        <v>47</v>
      </c>
      <c r="B40" s="20">
        <v>232.75</v>
      </c>
      <c r="C40" s="20">
        <v>255.21</v>
      </c>
      <c r="D40" s="19">
        <f t="shared" si="0"/>
        <v>22.460000000000008</v>
      </c>
      <c r="E40" s="20">
        <f t="shared" si="1"/>
        <v>9.6498388829215944</v>
      </c>
      <c r="F40" s="20">
        <v>264.89999999999998</v>
      </c>
      <c r="G40" s="72">
        <v>275</v>
      </c>
      <c r="H40" s="1"/>
      <c r="I40" s="1"/>
      <c r="J40" s="49">
        <f t="shared" si="2"/>
        <v>109.64983888292159</v>
      </c>
    </row>
    <row r="41" spans="1:10" ht="47.25">
      <c r="A41" s="23" t="s">
        <v>46</v>
      </c>
      <c r="B41" s="20">
        <v>25.94</v>
      </c>
      <c r="C41" s="20">
        <v>30.96</v>
      </c>
      <c r="D41" s="19">
        <f t="shared" si="0"/>
        <v>5.0199999999999996</v>
      </c>
      <c r="E41" s="20">
        <f t="shared" si="1"/>
        <v>19.352351580570545</v>
      </c>
      <c r="F41" s="20">
        <v>30.96</v>
      </c>
      <c r="G41" s="72">
        <v>30.96</v>
      </c>
      <c r="H41" s="1"/>
      <c r="I41" s="1"/>
      <c r="J41" s="49">
        <f t="shared" si="2"/>
        <v>119.35235158057054</v>
      </c>
    </row>
    <row r="42" spans="1:10" ht="15.75">
      <c r="A42" s="47" t="s">
        <v>19</v>
      </c>
      <c r="B42" s="27">
        <f>B43+B44</f>
        <v>7366.61</v>
      </c>
      <c r="C42" s="27">
        <f>C43+C44</f>
        <v>5871.75</v>
      </c>
      <c r="D42" s="27"/>
      <c r="E42" s="20">
        <f t="shared" si="1"/>
        <v>0</v>
      </c>
      <c r="F42" s="27">
        <f>F43+F44</f>
        <v>5781.35</v>
      </c>
      <c r="G42" s="27">
        <f>G43+G44</f>
        <v>5901.66</v>
      </c>
      <c r="H42" s="1"/>
      <c r="I42" s="1"/>
      <c r="J42" s="49">
        <f t="shared" si="2"/>
        <v>79.707626710250707</v>
      </c>
    </row>
    <row r="43" spans="1:10" ht="63">
      <c r="A43" s="23" t="s">
        <v>95</v>
      </c>
      <c r="B43" s="20">
        <v>2009.41</v>
      </c>
      <c r="C43" s="20">
        <v>427.35</v>
      </c>
      <c r="D43" s="19"/>
      <c r="E43" s="20">
        <f t="shared" si="1"/>
        <v>0</v>
      </c>
      <c r="F43" s="20">
        <v>432.35</v>
      </c>
      <c r="G43" s="72">
        <v>432.36</v>
      </c>
      <c r="H43" s="1"/>
      <c r="I43" s="1"/>
      <c r="J43" s="49">
        <f t="shared" si="2"/>
        <v>21.267436710278144</v>
      </c>
    </row>
    <row r="44" spans="1:10" ht="47.25">
      <c r="A44" s="23" t="s">
        <v>96</v>
      </c>
      <c r="B44" s="20">
        <v>5357.2</v>
      </c>
      <c r="C44" s="20">
        <v>5444.4</v>
      </c>
      <c r="D44" s="19"/>
      <c r="E44" s="20">
        <f t="shared" si="1"/>
        <v>0</v>
      </c>
      <c r="F44" s="20">
        <v>5349</v>
      </c>
      <c r="G44" s="72">
        <v>5469.3</v>
      </c>
      <c r="H44" s="1"/>
      <c r="I44" s="1"/>
      <c r="J44" s="49">
        <f t="shared" si="2"/>
        <v>101.62771597102964</v>
      </c>
    </row>
    <row r="45" spans="1:10" ht="15.75">
      <c r="A45" s="47"/>
      <c r="B45" s="27"/>
      <c r="C45" s="27"/>
      <c r="D45" s="27"/>
      <c r="E45" s="20"/>
      <c r="F45" s="27"/>
      <c r="G45" s="27"/>
      <c r="H45" s="1"/>
      <c r="I45" s="1"/>
      <c r="J45" s="49"/>
    </row>
    <row r="46" spans="1:10" ht="15.75">
      <c r="A46" s="23"/>
      <c r="B46" s="20"/>
      <c r="C46" s="20"/>
      <c r="D46" s="19"/>
      <c r="E46" s="20"/>
      <c r="F46" s="20"/>
      <c r="G46" s="20"/>
      <c r="H46" s="1"/>
      <c r="I46" s="1"/>
      <c r="J46" s="49"/>
    </row>
  </sheetData>
  <mergeCells count="10">
    <mergeCell ref="E1:G1"/>
    <mergeCell ref="F5:F7"/>
    <mergeCell ref="G5:G7"/>
    <mergeCell ref="A2:G2"/>
    <mergeCell ref="A3:G3"/>
    <mergeCell ref="B5:B7"/>
    <mergeCell ref="A5:A7"/>
    <mergeCell ref="C5:E5"/>
    <mergeCell ref="C6:C7"/>
    <mergeCell ref="D6:E6"/>
  </mergeCells>
  <pageMargins left="1.1811023622047245" right="0.59055118110236227" top="0.98425196850393704" bottom="0.78740157480314965" header="0.31496062992125984" footer="0.31496062992125984"/>
  <pageSetup paperSize="9" scale="75" fitToHeight="0" orientation="portrait" r:id="rId1"/>
  <headerFooter alignWithMargins="0">
    <oddFooter>&amp;C&amp;L&amp;R&amp;"Times New Roman"&amp;10&amp;P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showGridLines="0" tabSelected="1" topLeftCell="A36" workbookViewId="0">
      <selection activeCell="D40" sqref="D40:D41"/>
    </sheetView>
  </sheetViews>
  <sheetFormatPr defaultRowHeight="18" customHeight="1"/>
  <cols>
    <col min="1" max="1" width="42" customWidth="1"/>
    <col min="2" max="2" width="5.85546875" customWidth="1"/>
    <col min="3" max="4" width="10.140625" customWidth="1"/>
    <col min="5" max="5" width="9.85546875" customWidth="1"/>
    <col min="6" max="6" width="6.7109375" customWidth="1"/>
    <col min="7" max="8" width="10.28515625" customWidth="1"/>
    <col min="9" max="9" width="8.85546875" hidden="1" customWidth="1"/>
    <col min="10" max="10" width="0.28515625" customWidth="1"/>
    <col min="11" max="11" width="6.28515625" customWidth="1"/>
  </cols>
  <sheetData>
    <row r="1" spans="1:11" ht="18" customHeight="1">
      <c r="F1" s="88" t="s">
        <v>85</v>
      </c>
      <c r="G1" s="88"/>
      <c r="H1" s="88"/>
    </row>
    <row r="2" spans="1:11" ht="18" customHeight="1">
      <c r="A2" s="92" t="s">
        <v>83</v>
      </c>
      <c r="B2" s="92"/>
      <c r="C2" s="92"/>
      <c r="D2" s="92"/>
      <c r="E2" s="92"/>
      <c r="F2" s="92"/>
      <c r="G2" s="92"/>
      <c r="H2" s="92"/>
      <c r="I2" s="1"/>
      <c r="J2" s="1"/>
    </row>
    <row r="3" spans="1:11" ht="18" customHeight="1">
      <c r="A3" s="93"/>
      <c r="B3" s="93"/>
      <c r="C3" s="93"/>
      <c r="D3" s="93"/>
      <c r="E3" s="93"/>
      <c r="F3" s="93"/>
      <c r="G3" s="93"/>
      <c r="H3" s="93"/>
      <c r="I3" s="1"/>
      <c r="J3" s="1"/>
    </row>
    <row r="4" spans="1:11" ht="17.4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8.75" customHeight="1">
      <c r="A5" s="97" t="s">
        <v>50</v>
      </c>
      <c r="B5" s="42"/>
      <c r="C5" s="94" t="s">
        <v>113</v>
      </c>
      <c r="D5" s="100" t="s">
        <v>92</v>
      </c>
      <c r="E5" s="101"/>
      <c r="F5" s="102"/>
      <c r="G5" s="89" t="s">
        <v>104</v>
      </c>
      <c r="H5" s="89" t="s">
        <v>112</v>
      </c>
      <c r="I5" s="3"/>
      <c r="J5" s="3"/>
      <c r="K5" s="41"/>
    </row>
    <row r="6" spans="1:11" ht="30.75" customHeight="1">
      <c r="A6" s="98"/>
      <c r="B6" s="43"/>
      <c r="C6" s="95"/>
      <c r="D6" s="107" t="s">
        <v>51</v>
      </c>
      <c r="E6" s="100" t="s">
        <v>114</v>
      </c>
      <c r="F6" s="102"/>
      <c r="G6" s="90"/>
      <c r="H6" s="90"/>
      <c r="I6" s="14"/>
      <c r="J6" s="53"/>
      <c r="K6" s="87" t="s">
        <v>110</v>
      </c>
    </row>
    <row r="7" spans="1:11" ht="51" customHeight="1">
      <c r="A7" s="99"/>
      <c r="B7" s="44"/>
      <c r="C7" s="96"/>
      <c r="D7" s="108"/>
      <c r="E7" s="30" t="s">
        <v>52</v>
      </c>
      <c r="F7" s="31" t="s">
        <v>53</v>
      </c>
      <c r="G7" s="91"/>
      <c r="H7" s="91"/>
      <c r="I7" s="44" t="s">
        <v>4</v>
      </c>
      <c r="J7" s="54" t="s">
        <v>4</v>
      </c>
      <c r="K7" s="87" t="s">
        <v>115</v>
      </c>
    </row>
    <row r="8" spans="1:11" ht="18" hidden="1" customHeight="1">
      <c r="A8" s="6" t="s">
        <v>0</v>
      </c>
      <c r="B8" s="6"/>
      <c r="C8" s="6"/>
      <c r="D8" s="6" t="s">
        <v>1</v>
      </c>
      <c r="E8" s="6" t="s">
        <v>1</v>
      </c>
      <c r="F8" s="6"/>
      <c r="G8" s="6"/>
      <c r="H8" s="6"/>
      <c r="I8" s="7" t="s">
        <v>2</v>
      </c>
      <c r="J8" s="55" t="s">
        <v>3</v>
      </c>
      <c r="K8" s="41"/>
    </row>
    <row r="9" spans="1:11" ht="15.75">
      <c r="A9" s="16">
        <v>1</v>
      </c>
      <c r="B9" s="16"/>
      <c r="C9" s="16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8">
        <v>7340900</v>
      </c>
      <c r="J9" s="51">
        <v>7484100</v>
      </c>
      <c r="K9" s="41"/>
    </row>
    <row r="10" spans="1:11" ht="15.75">
      <c r="A10" s="32" t="s">
        <v>20</v>
      </c>
      <c r="B10" s="32"/>
      <c r="C10" s="19">
        <f>C11+C26+C29+C33+C42+C44+C46+C48</f>
        <v>10543.37</v>
      </c>
      <c r="D10" s="19">
        <f>D11+D26+D29+D33+D42+D44+D46+D48</f>
        <v>10620.14</v>
      </c>
      <c r="E10" s="19">
        <f>D10-C10</f>
        <v>76.769999999998618</v>
      </c>
      <c r="F10" s="48">
        <f>E10/C10*100</f>
        <v>0.72813531157493872</v>
      </c>
      <c r="G10" s="19">
        <f>G11+G26+G29+G33+G42+G44+G46+G48+G50</f>
        <v>7817.3099999999995</v>
      </c>
      <c r="H10" s="19">
        <f>H11+H26+H29+H33+H42+H44+H46+H48+H50</f>
        <v>7974.42</v>
      </c>
      <c r="I10" s="8">
        <v>1677600</v>
      </c>
      <c r="J10" s="51">
        <v>1699500</v>
      </c>
      <c r="K10" s="56">
        <f t="shared" ref="K10:K49" si="0">D10/C10*100</f>
        <v>100.72813531157495</v>
      </c>
    </row>
    <row r="11" spans="1:11" ht="31.5">
      <c r="A11" s="29" t="s">
        <v>21</v>
      </c>
      <c r="B11" s="29" t="s">
        <v>55</v>
      </c>
      <c r="C11" s="28">
        <f>C12+C13+C14+C20+C21+C22</f>
        <v>6240.67</v>
      </c>
      <c r="D11" s="28">
        <f>D12+D13+D14+D20+D21+D22</f>
        <v>6029.31</v>
      </c>
      <c r="E11" s="19">
        <f t="shared" ref="E11:E49" si="1">D11-C11</f>
        <v>-211.35999999999967</v>
      </c>
      <c r="F11" s="48">
        <f>E11/C11*100</f>
        <v>-3.3868158386839822</v>
      </c>
      <c r="G11" s="28">
        <f>G12+G13+G14+G20+G21+G22</f>
        <v>6495.15</v>
      </c>
      <c r="H11" s="28">
        <f>H12+H13+H14+H20+H21+H22</f>
        <v>6597.46</v>
      </c>
      <c r="I11" s="8">
        <v>687380</v>
      </c>
      <c r="J11" s="51">
        <v>689467.6</v>
      </c>
      <c r="K11" s="56">
        <f t="shared" si="0"/>
        <v>96.613184161316013</v>
      </c>
    </row>
    <row r="12" spans="1:11" ht="63">
      <c r="A12" s="34" t="s">
        <v>22</v>
      </c>
      <c r="B12" s="64" t="s">
        <v>56</v>
      </c>
      <c r="C12" s="65">
        <v>1274.75</v>
      </c>
      <c r="D12" s="65">
        <v>1171.8</v>
      </c>
      <c r="E12" s="65">
        <f t="shared" si="1"/>
        <v>-102.95000000000005</v>
      </c>
      <c r="F12" s="66">
        <f t="shared" ref="F12:F49" si="2">E12/C12*100</f>
        <v>-8.0760933516375797</v>
      </c>
      <c r="G12" s="65">
        <v>1170</v>
      </c>
      <c r="H12" s="65">
        <v>1170</v>
      </c>
      <c r="I12" s="9">
        <v>687380</v>
      </c>
      <c r="J12" s="50">
        <v>689467.6</v>
      </c>
      <c r="K12" s="56">
        <f t="shared" si="0"/>
        <v>91.923906648362419</v>
      </c>
    </row>
    <row r="13" spans="1:11" ht="66" customHeight="1">
      <c r="A13" s="34" t="s">
        <v>23</v>
      </c>
      <c r="B13" s="64" t="s">
        <v>57</v>
      </c>
      <c r="C13" s="67">
        <v>9.2799999999999994</v>
      </c>
      <c r="D13" s="67">
        <v>9.2799999999999994</v>
      </c>
      <c r="E13" s="65">
        <f t="shared" si="1"/>
        <v>0</v>
      </c>
      <c r="F13" s="66">
        <f t="shared" si="2"/>
        <v>0</v>
      </c>
      <c r="G13" s="67">
        <v>9.2799999999999994</v>
      </c>
      <c r="H13" s="67">
        <v>9.2799999999999994</v>
      </c>
      <c r="I13" s="8">
        <v>244600</v>
      </c>
      <c r="J13" s="51">
        <v>249500</v>
      </c>
      <c r="K13" s="56">
        <f t="shared" si="0"/>
        <v>100</v>
      </c>
    </row>
    <row r="14" spans="1:11" ht="79.5" customHeight="1">
      <c r="A14" s="34" t="s">
        <v>24</v>
      </c>
      <c r="B14" s="64" t="s">
        <v>58</v>
      </c>
      <c r="C14" s="68">
        <f>C15+C16+C17+C18+C19</f>
        <v>4814.21</v>
      </c>
      <c r="D14" s="68">
        <f>D15+D16+D17+D18+D19</f>
        <v>4788.7300000000005</v>
      </c>
      <c r="E14" s="65">
        <f t="shared" si="1"/>
        <v>-25.479999999999563</v>
      </c>
      <c r="F14" s="66">
        <f t="shared" si="2"/>
        <v>-0.52926648401294429</v>
      </c>
      <c r="G14" s="68">
        <f>G15+G16+G17+G18+G19</f>
        <v>5256.37</v>
      </c>
      <c r="H14" s="68">
        <f>H15+H16+H17+H18+H19</f>
        <v>5358.68</v>
      </c>
      <c r="I14" s="9">
        <v>71275.56</v>
      </c>
      <c r="J14" s="50">
        <v>72701.070000000007</v>
      </c>
      <c r="K14" s="56">
        <f t="shared" si="0"/>
        <v>99.47073351598705</v>
      </c>
    </row>
    <row r="15" spans="1:11" ht="48" customHeight="1">
      <c r="A15" s="33" t="s">
        <v>59</v>
      </c>
      <c r="B15" s="69"/>
      <c r="C15" s="70">
        <v>232.75</v>
      </c>
      <c r="D15" s="70">
        <v>255.21</v>
      </c>
      <c r="E15" s="65">
        <f t="shared" si="1"/>
        <v>22.460000000000008</v>
      </c>
      <c r="F15" s="66">
        <f t="shared" si="2"/>
        <v>9.6498388829215944</v>
      </c>
      <c r="G15" s="70">
        <v>264.89999999999998</v>
      </c>
      <c r="H15" s="70">
        <v>275</v>
      </c>
      <c r="I15" s="9">
        <v>2029.8</v>
      </c>
      <c r="J15" s="50">
        <v>2070.4</v>
      </c>
      <c r="K15" s="56">
        <f t="shared" si="0"/>
        <v>109.64983888292159</v>
      </c>
    </row>
    <row r="16" spans="1:11" ht="78.75">
      <c r="A16" s="33" t="s">
        <v>60</v>
      </c>
      <c r="B16" s="69"/>
      <c r="C16" s="70">
        <v>25.94</v>
      </c>
      <c r="D16" s="70">
        <v>30.96</v>
      </c>
      <c r="E16" s="65">
        <f t="shared" si="1"/>
        <v>5.0199999999999996</v>
      </c>
      <c r="F16" s="66">
        <f t="shared" si="2"/>
        <v>19.352351580570545</v>
      </c>
      <c r="G16" s="70">
        <v>30.96</v>
      </c>
      <c r="H16" s="70">
        <v>30.96</v>
      </c>
      <c r="I16" s="8">
        <v>121380</v>
      </c>
      <c r="J16" s="51">
        <v>123807.6</v>
      </c>
      <c r="K16" s="56">
        <f t="shared" si="0"/>
        <v>119.35235158057054</v>
      </c>
    </row>
    <row r="17" spans="1:11" ht="30.75" customHeight="1">
      <c r="A17" s="33" t="s">
        <v>116</v>
      </c>
      <c r="B17" s="69"/>
      <c r="C17" s="70">
        <v>14</v>
      </c>
      <c r="D17" s="70">
        <v>14</v>
      </c>
      <c r="E17" s="65"/>
      <c r="F17" s="66"/>
      <c r="G17" s="70">
        <v>14</v>
      </c>
      <c r="H17" s="70">
        <v>14</v>
      </c>
      <c r="I17" s="9"/>
      <c r="J17" s="50"/>
      <c r="K17" s="56"/>
    </row>
    <row r="18" spans="1:11" ht="10.5" customHeight="1">
      <c r="A18" s="33"/>
      <c r="B18" s="69"/>
      <c r="C18" s="70"/>
      <c r="D18" s="70"/>
      <c r="E18" s="65"/>
      <c r="F18" s="66"/>
      <c r="G18" s="70"/>
      <c r="H18" s="70"/>
      <c r="I18" s="10"/>
      <c r="J18" s="52"/>
      <c r="K18" s="56"/>
    </row>
    <row r="19" spans="1:11" ht="15.75">
      <c r="A19" s="33" t="s">
        <v>40</v>
      </c>
      <c r="B19" s="69"/>
      <c r="C19" s="70">
        <v>4541.5200000000004</v>
      </c>
      <c r="D19" s="70">
        <v>4488.5600000000004</v>
      </c>
      <c r="E19" s="65">
        <f t="shared" si="1"/>
        <v>-52.960000000000036</v>
      </c>
      <c r="F19" s="66">
        <f t="shared" si="2"/>
        <v>-1.1661294016100343</v>
      </c>
      <c r="G19" s="70">
        <v>4946.51</v>
      </c>
      <c r="H19" s="70">
        <v>5038.72</v>
      </c>
      <c r="I19" s="9">
        <v>13260</v>
      </c>
      <c r="J19" s="50">
        <v>13525.2</v>
      </c>
      <c r="K19" s="56">
        <f t="shared" si="0"/>
        <v>98.833870598389964</v>
      </c>
    </row>
    <row r="20" spans="1:11" ht="78.75">
      <c r="A20" s="34" t="s">
        <v>25</v>
      </c>
      <c r="B20" s="64" t="s">
        <v>61</v>
      </c>
      <c r="C20" s="67">
        <v>17</v>
      </c>
      <c r="D20" s="67">
        <v>17</v>
      </c>
      <c r="E20" s="65">
        <f t="shared" si="1"/>
        <v>0</v>
      </c>
      <c r="F20" s="66">
        <f t="shared" si="2"/>
        <v>0</v>
      </c>
      <c r="G20" s="67">
        <v>17</v>
      </c>
      <c r="H20" s="67">
        <v>17</v>
      </c>
      <c r="I20" s="9"/>
      <c r="J20" s="50">
        <v>15</v>
      </c>
      <c r="K20" s="56">
        <f t="shared" si="0"/>
        <v>100</v>
      </c>
    </row>
    <row r="21" spans="1:11" ht="31.5">
      <c r="A21" s="34" t="s">
        <v>106</v>
      </c>
      <c r="B21" s="64" t="s">
        <v>105</v>
      </c>
      <c r="C21" s="68">
        <v>0</v>
      </c>
      <c r="D21" s="68">
        <v>0</v>
      </c>
      <c r="E21" s="65">
        <f t="shared" si="1"/>
        <v>0</v>
      </c>
      <c r="F21" s="66" t="e">
        <f t="shared" si="2"/>
        <v>#DIV/0!</v>
      </c>
      <c r="G21" s="68">
        <v>0</v>
      </c>
      <c r="H21" s="68">
        <v>0</v>
      </c>
      <c r="I21" s="9"/>
      <c r="J21" s="50"/>
      <c r="K21" s="56" t="e">
        <f t="shared" si="0"/>
        <v>#DIV/0!</v>
      </c>
    </row>
    <row r="22" spans="1:11" ht="31.5">
      <c r="A22" s="34" t="s">
        <v>26</v>
      </c>
      <c r="B22" s="64" t="s">
        <v>62</v>
      </c>
      <c r="C22" s="65">
        <f>C23+C24+C25</f>
        <v>125.43</v>
      </c>
      <c r="D22" s="65">
        <f>D23+D24+D25</f>
        <v>42.5</v>
      </c>
      <c r="E22" s="65">
        <f t="shared" si="1"/>
        <v>-82.93</v>
      </c>
      <c r="F22" s="66">
        <f t="shared" si="2"/>
        <v>-66.116559036913031</v>
      </c>
      <c r="G22" s="65">
        <f>G23+G24+G25</f>
        <v>42.5</v>
      </c>
      <c r="H22" s="65">
        <f>H23+H24+H25</f>
        <v>42.5</v>
      </c>
      <c r="I22" s="8">
        <v>612000</v>
      </c>
      <c r="J22" s="51">
        <v>624240</v>
      </c>
      <c r="K22" s="56">
        <f t="shared" si="0"/>
        <v>33.883440963086983</v>
      </c>
    </row>
    <row r="23" spans="1:11" ht="18.75" customHeight="1">
      <c r="A23" s="33"/>
      <c r="B23" s="69"/>
      <c r="C23" s="71">
        <v>0</v>
      </c>
      <c r="D23" s="71">
        <v>0</v>
      </c>
      <c r="E23" s="65">
        <f t="shared" si="1"/>
        <v>0</v>
      </c>
      <c r="F23" s="66" t="e">
        <f t="shared" si="2"/>
        <v>#DIV/0!</v>
      </c>
      <c r="G23" s="71">
        <v>0</v>
      </c>
      <c r="H23" s="71">
        <v>0</v>
      </c>
      <c r="I23" s="10">
        <v>612000</v>
      </c>
      <c r="J23" s="52">
        <v>624240</v>
      </c>
      <c r="K23" s="56" t="e">
        <f t="shared" si="0"/>
        <v>#DIV/0!</v>
      </c>
    </row>
    <row r="24" spans="1:11" ht="35.25" customHeight="1">
      <c r="A24" s="33" t="s">
        <v>88</v>
      </c>
      <c r="B24" s="69"/>
      <c r="C24" s="72">
        <v>0</v>
      </c>
      <c r="D24" s="72">
        <v>0</v>
      </c>
      <c r="E24" s="65"/>
      <c r="F24" s="66" t="e">
        <f t="shared" si="2"/>
        <v>#DIV/0!</v>
      </c>
      <c r="G24" s="72">
        <v>0</v>
      </c>
      <c r="H24" s="72">
        <v>0</v>
      </c>
      <c r="I24" s="9"/>
      <c r="J24" s="50"/>
      <c r="K24" s="56" t="e">
        <f t="shared" si="0"/>
        <v>#DIV/0!</v>
      </c>
    </row>
    <row r="25" spans="1:11" ht="30.75" customHeight="1">
      <c r="A25" s="33" t="s">
        <v>63</v>
      </c>
      <c r="B25" s="69"/>
      <c r="C25" s="72">
        <v>125.43</v>
      </c>
      <c r="D25" s="72">
        <v>42.5</v>
      </c>
      <c r="E25" s="65">
        <f t="shared" si="1"/>
        <v>-82.93</v>
      </c>
      <c r="F25" s="66">
        <f t="shared" si="2"/>
        <v>-66.116559036913031</v>
      </c>
      <c r="G25" s="72">
        <v>42.5</v>
      </c>
      <c r="H25" s="72">
        <v>42.5</v>
      </c>
      <c r="I25" s="8">
        <v>5663300</v>
      </c>
      <c r="J25" s="51">
        <v>5784600</v>
      </c>
      <c r="K25" s="56">
        <f t="shared" si="0"/>
        <v>33.883440963086983</v>
      </c>
    </row>
    <row r="26" spans="1:11" ht="33" customHeight="1">
      <c r="A26" s="29" t="s">
        <v>27</v>
      </c>
      <c r="B26" s="73" t="s">
        <v>64</v>
      </c>
      <c r="C26" s="67">
        <f>C28+C27</f>
        <v>34.6</v>
      </c>
      <c r="D26" s="67">
        <f>D28+D27</f>
        <v>54</v>
      </c>
      <c r="E26" s="65">
        <f t="shared" si="1"/>
        <v>19.399999999999999</v>
      </c>
      <c r="F26" s="66">
        <f t="shared" si="2"/>
        <v>56.069364161849698</v>
      </c>
      <c r="G26" s="67">
        <f>G28+G27</f>
        <v>44</v>
      </c>
      <c r="H26" s="67">
        <f>H28+H27</f>
        <v>44</v>
      </c>
      <c r="I26" s="9">
        <v>3342700</v>
      </c>
      <c r="J26" s="50">
        <v>3413600</v>
      </c>
      <c r="K26" s="56">
        <f t="shared" si="0"/>
        <v>156.06936416184971</v>
      </c>
    </row>
    <row r="27" spans="1:11" ht="33" customHeight="1">
      <c r="A27" s="33" t="s">
        <v>107</v>
      </c>
      <c r="B27" s="69" t="s">
        <v>65</v>
      </c>
      <c r="C27" s="72">
        <v>1.6</v>
      </c>
      <c r="D27" s="72">
        <v>14</v>
      </c>
      <c r="E27" s="65"/>
      <c r="F27" s="66">
        <f t="shared" si="2"/>
        <v>0</v>
      </c>
      <c r="G27" s="72">
        <v>14</v>
      </c>
      <c r="H27" s="72">
        <v>14</v>
      </c>
      <c r="I27" s="9"/>
      <c r="J27" s="50"/>
      <c r="K27" s="56">
        <f t="shared" si="0"/>
        <v>875</v>
      </c>
    </row>
    <row r="28" spans="1:11" ht="31.5">
      <c r="A28" s="33" t="s">
        <v>66</v>
      </c>
      <c r="B28" s="69" t="s">
        <v>65</v>
      </c>
      <c r="C28" s="70">
        <v>33</v>
      </c>
      <c r="D28" s="70">
        <v>40</v>
      </c>
      <c r="E28" s="65">
        <f t="shared" si="1"/>
        <v>7</v>
      </c>
      <c r="F28" s="66">
        <f t="shared" si="2"/>
        <v>21.212121212121211</v>
      </c>
      <c r="G28" s="70">
        <v>30</v>
      </c>
      <c r="H28" s="70">
        <v>30</v>
      </c>
      <c r="I28" s="10">
        <v>14800</v>
      </c>
      <c r="J28" s="52">
        <v>14800</v>
      </c>
      <c r="K28" s="56">
        <f t="shared" si="0"/>
        <v>121.21212121212122</v>
      </c>
    </row>
    <row r="29" spans="1:11" ht="19.5" customHeight="1">
      <c r="A29" s="29" t="s">
        <v>28</v>
      </c>
      <c r="B29" s="73" t="s">
        <v>67</v>
      </c>
      <c r="C29" s="67">
        <f>C30+C31+C32</f>
        <v>1989.1</v>
      </c>
      <c r="D29" s="67">
        <f>D30+D31</f>
        <v>379.16</v>
      </c>
      <c r="E29" s="65">
        <f t="shared" si="1"/>
        <v>-1609.9399999999998</v>
      </c>
      <c r="F29" s="66">
        <f t="shared" si="2"/>
        <v>-80.938112714292885</v>
      </c>
      <c r="G29" s="67">
        <f>G30+G31</f>
        <v>379.16</v>
      </c>
      <c r="H29" s="67">
        <f>H30+H31</f>
        <v>379.16</v>
      </c>
      <c r="I29" s="9"/>
      <c r="J29" s="50"/>
      <c r="K29" s="56">
        <f t="shared" si="0"/>
        <v>19.061887285707105</v>
      </c>
    </row>
    <row r="30" spans="1:11" ht="21.75" customHeight="1">
      <c r="A30" s="33" t="s">
        <v>29</v>
      </c>
      <c r="B30" s="69" t="s">
        <v>68</v>
      </c>
      <c r="C30" s="71">
        <v>378.8</v>
      </c>
      <c r="D30" s="71">
        <v>378.85</v>
      </c>
      <c r="E30" s="65">
        <f t="shared" si="1"/>
        <v>5.0000000000011369E-2</v>
      </c>
      <c r="F30" s="66">
        <f t="shared" si="2"/>
        <v>1.3199577613519368E-2</v>
      </c>
      <c r="G30" s="71">
        <v>378.85</v>
      </c>
      <c r="H30" s="71">
        <v>378.85</v>
      </c>
      <c r="I30" s="9"/>
      <c r="J30" s="50"/>
      <c r="K30" s="56">
        <f t="shared" si="0"/>
        <v>100.01319957761352</v>
      </c>
    </row>
    <row r="31" spans="1:11" ht="31.5" customHeight="1">
      <c r="A31" s="33" t="s">
        <v>87</v>
      </c>
      <c r="B31" s="69" t="s">
        <v>90</v>
      </c>
      <c r="C31" s="71">
        <v>0.3</v>
      </c>
      <c r="D31" s="71">
        <v>0.31</v>
      </c>
      <c r="E31" s="65"/>
      <c r="F31" s="66">
        <f t="shared" si="2"/>
        <v>0</v>
      </c>
      <c r="G31" s="71">
        <v>0.31</v>
      </c>
      <c r="H31" s="71">
        <v>0.31</v>
      </c>
      <c r="I31" s="9"/>
      <c r="J31" s="50"/>
      <c r="K31" s="56">
        <f t="shared" si="0"/>
        <v>103.33333333333334</v>
      </c>
    </row>
    <row r="32" spans="1:11" ht="31.5" customHeight="1">
      <c r="A32" s="33" t="s">
        <v>117</v>
      </c>
      <c r="B32" s="69" t="s">
        <v>68</v>
      </c>
      <c r="C32" s="71">
        <v>1610</v>
      </c>
      <c r="D32" s="71"/>
      <c r="E32" s="65"/>
      <c r="F32" s="66"/>
      <c r="G32" s="71"/>
      <c r="H32" s="71"/>
      <c r="I32" s="9"/>
      <c r="J32" s="50"/>
      <c r="K32" s="56"/>
    </row>
    <row r="33" spans="1:11" ht="31.5">
      <c r="A33" s="29" t="s">
        <v>30</v>
      </c>
      <c r="B33" s="73" t="s">
        <v>69</v>
      </c>
      <c r="C33" s="74">
        <f>+C34</f>
        <v>1873</v>
      </c>
      <c r="D33" s="74">
        <f>+D34</f>
        <v>3754.92</v>
      </c>
      <c r="E33" s="65">
        <f t="shared" si="1"/>
        <v>1881.92</v>
      </c>
      <c r="F33" s="66">
        <f t="shared" si="2"/>
        <v>100.47624132407901</v>
      </c>
      <c r="G33" s="74">
        <f>+G34</f>
        <v>445.5</v>
      </c>
      <c r="H33" s="74">
        <f>+H34</f>
        <v>455.5</v>
      </c>
      <c r="I33" s="9"/>
      <c r="J33" s="50"/>
      <c r="K33" s="56">
        <f t="shared" si="0"/>
        <v>200.47624132407904</v>
      </c>
    </row>
    <row r="34" spans="1:11" ht="20.25" customHeight="1">
      <c r="A34" s="34" t="s">
        <v>31</v>
      </c>
      <c r="B34" s="64" t="s">
        <v>70</v>
      </c>
      <c r="C34" s="65">
        <f>C35+C36+C37+C40+C41+C38</f>
        <v>1873</v>
      </c>
      <c r="D34" s="65">
        <f>D35+D36+D37+D40+D41+D38+D39</f>
        <v>3754.92</v>
      </c>
      <c r="E34" s="65">
        <f t="shared" si="1"/>
        <v>1881.92</v>
      </c>
      <c r="F34" s="66">
        <f t="shared" si="2"/>
        <v>100.47624132407901</v>
      </c>
      <c r="G34" s="65">
        <f>G35+G36+G37+G40+G41+G38+G39</f>
        <v>445.5</v>
      </c>
      <c r="H34" s="65">
        <f>H35+H36+H37+H40+H41+H38+H39</f>
        <v>455.5</v>
      </c>
      <c r="I34" s="11"/>
      <c r="J34" s="11"/>
      <c r="K34" s="56">
        <f t="shared" si="0"/>
        <v>200.47624132407904</v>
      </c>
    </row>
    <row r="35" spans="1:11" ht="15.75">
      <c r="A35" s="33" t="s">
        <v>71</v>
      </c>
      <c r="B35" s="64"/>
      <c r="C35" s="72">
        <v>400</v>
      </c>
      <c r="D35" s="72">
        <v>400</v>
      </c>
      <c r="E35" s="65">
        <f t="shared" si="1"/>
        <v>0</v>
      </c>
      <c r="F35" s="66">
        <f t="shared" si="2"/>
        <v>0</v>
      </c>
      <c r="G35" s="72">
        <v>340</v>
      </c>
      <c r="H35" s="72">
        <v>330</v>
      </c>
      <c r="I35" s="12"/>
      <c r="J35" s="12"/>
      <c r="K35" s="56">
        <f t="shared" si="0"/>
        <v>100</v>
      </c>
    </row>
    <row r="36" spans="1:11" ht="19.5" customHeight="1">
      <c r="A36" s="35" t="s">
        <v>72</v>
      </c>
      <c r="B36" s="69"/>
      <c r="C36" s="72">
        <v>100</v>
      </c>
      <c r="D36" s="72">
        <v>100</v>
      </c>
      <c r="E36" s="65">
        <f t="shared" si="1"/>
        <v>0</v>
      </c>
      <c r="F36" s="66">
        <f t="shared" si="2"/>
        <v>0</v>
      </c>
      <c r="G36" s="72">
        <v>80</v>
      </c>
      <c r="H36" s="72">
        <v>100</v>
      </c>
      <c r="I36" s="1"/>
      <c r="J36" s="1"/>
      <c r="K36" s="56">
        <f t="shared" si="0"/>
        <v>100</v>
      </c>
    </row>
    <row r="37" spans="1:11" ht="31.5" customHeight="1">
      <c r="A37" s="33" t="s">
        <v>108</v>
      </c>
      <c r="B37" s="69"/>
      <c r="C37" s="72">
        <v>5</v>
      </c>
      <c r="D37" s="72">
        <v>20.5</v>
      </c>
      <c r="E37" s="65">
        <f t="shared" si="1"/>
        <v>15.5</v>
      </c>
      <c r="F37" s="66">
        <f t="shared" si="2"/>
        <v>310</v>
      </c>
      <c r="G37" s="72">
        <v>20.5</v>
      </c>
      <c r="H37" s="72">
        <v>20.5</v>
      </c>
      <c r="I37" s="1"/>
      <c r="J37" s="1"/>
      <c r="K37" s="56">
        <f t="shared" si="0"/>
        <v>409.99999999999994</v>
      </c>
    </row>
    <row r="38" spans="1:11" ht="21" customHeight="1">
      <c r="A38" s="35" t="s">
        <v>109</v>
      </c>
      <c r="B38" s="75"/>
      <c r="C38" s="72">
        <v>0</v>
      </c>
      <c r="D38" s="72">
        <v>0</v>
      </c>
      <c r="E38" s="65"/>
      <c r="F38" s="66"/>
      <c r="G38" s="72">
        <v>5</v>
      </c>
      <c r="H38" s="72">
        <v>5</v>
      </c>
      <c r="I38" s="1"/>
      <c r="J38" s="1"/>
      <c r="K38" s="56"/>
    </row>
    <row r="39" spans="1:11" ht="31.5" customHeight="1">
      <c r="A39" s="35" t="s">
        <v>118</v>
      </c>
      <c r="B39" s="75"/>
      <c r="C39" s="72"/>
      <c r="D39" s="72">
        <v>674</v>
      </c>
      <c r="E39" s="65">
        <f t="shared" si="1"/>
        <v>674</v>
      </c>
      <c r="F39" s="66"/>
      <c r="G39" s="72">
        <v>0</v>
      </c>
      <c r="H39" s="72">
        <v>0</v>
      </c>
      <c r="I39" s="1"/>
      <c r="J39" s="1"/>
      <c r="K39" s="56"/>
    </row>
    <row r="40" spans="1:11" ht="31.5">
      <c r="A40" s="35" t="s">
        <v>73</v>
      </c>
      <c r="B40" s="75"/>
      <c r="C40" s="72">
        <v>20</v>
      </c>
      <c r="D40" s="72">
        <v>20</v>
      </c>
      <c r="E40" s="65">
        <f t="shared" si="1"/>
        <v>0</v>
      </c>
      <c r="F40" s="66">
        <f t="shared" si="2"/>
        <v>0</v>
      </c>
      <c r="G40" s="72"/>
      <c r="H40" s="72"/>
      <c r="I40" s="1"/>
      <c r="J40" s="1"/>
      <c r="K40" s="56">
        <f t="shared" si="0"/>
        <v>100</v>
      </c>
    </row>
    <row r="41" spans="1:11" ht="31.5">
      <c r="A41" s="35" t="s">
        <v>119</v>
      </c>
      <c r="B41" s="76"/>
      <c r="C41" s="77">
        <v>1348</v>
      </c>
      <c r="D41" s="77">
        <v>2540.42</v>
      </c>
      <c r="E41" s="65">
        <f t="shared" si="1"/>
        <v>1192.42</v>
      </c>
      <c r="F41" s="66">
        <f t="shared" si="2"/>
        <v>88.458456973293778</v>
      </c>
      <c r="G41" s="77">
        <v>0</v>
      </c>
      <c r="H41" s="77">
        <v>0</v>
      </c>
      <c r="I41" s="1"/>
      <c r="J41" s="1"/>
      <c r="K41" s="56">
        <f t="shared" si="0"/>
        <v>188.45845697329378</v>
      </c>
    </row>
    <row r="42" spans="1:11" ht="18" customHeight="1">
      <c r="A42" s="36" t="s">
        <v>32</v>
      </c>
      <c r="B42" s="78" t="s">
        <v>75</v>
      </c>
      <c r="C42" s="79">
        <f>C43</f>
        <v>24</v>
      </c>
      <c r="D42" s="79">
        <f>D43</f>
        <v>0</v>
      </c>
      <c r="E42" s="65">
        <f t="shared" si="1"/>
        <v>-24</v>
      </c>
      <c r="F42" s="66">
        <f t="shared" si="2"/>
        <v>-100</v>
      </c>
      <c r="G42" s="79">
        <f>G43</f>
        <v>0</v>
      </c>
      <c r="H42" s="79">
        <f>H43</f>
        <v>0</v>
      </c>
      <c r="K42" s="56">
        <f t="shared" si="0"/>
        <v>0</v>
      </c>
    </row>
    <row r="43" spans="1:11" ht="18" customHeight="1">
      <c r="A43" s="35" t="s">
        <v>74</v>
      </c>
      <c r="B43" s="76" t="s">
        <v>76</v>
      </c>
      <c r="C43" s="80">
        <v>24</v>
      </c>
      <c r="D43" s="80">
        <v>0</v>
      </c>
      <c r="E43" s="65">
        <f t="shared" si="1"/>
        <v>-24</v>
      </c>
      <c r="F43" s="66">
        <f t="shared" si="2"/>
        <v>-100</v>
      </c>
      <c r="G43" s="80">
        <v>0</v>
      </c>
      <c r="H43" s="80">
        <v>0</v>
      </c>
      <c r="K43" s="56">
        <f t="shared" si="0"/>
        <v>0</v>
      </c>
    </row>
    <row r="44" spans="1:11" ht="18" customHeight="1">
      <c r="A44" s="36" t="s">
        <v>33</v>
      </c>
      <c r="B44" s="78" t="s">
        <v>77</v>
      </c>
      <c r="C44" s="79">
        <f>C45</f>
        <v>2.1</v>
      </c>
      <c r="D44" s="79">
        <f>D45</f>
        <v>5</v>
      </c>
      <c r="E44" s="65">
        <f t="shared" si="1"/>
        <v>2.9</v>
      </c>
      <c r="F44" s="66">
        <f t="shared" si="2"/>
        <v>138.0952380952381</v>
      </c>
      <c r="G44" s="79">
        <f>G45</f>
        <v>5</v>
      </c>
      <c r="H44" s="79">
        <f>H45</f>
        <v>5</v>
      </c>
      <c r="K44" s="56">
        <f t="shared" si="0"/>
        <v>238.0952380952381</v>
      </c>
    </row>
    <row r="45" spans="1:11" ht="18" customHeight="1">
      <c r="A45" s="35" t="s">
        <v>34</v>
      </c>
      <c r="B45" s="76" t="s">
        <v>78</v>
      </c>
      <c r="C45" s="80">
        <v>2.1</v>
      </c>
      <c r="D45" s="80">
        <v>5</v>
      </c>
      <c r="E45" s="65">
        <f t="shared" si="1"/>
        <v>2.9</v>
      </c>
      <c r="F45" s="66">
        <f t="shared" si="2"/>
        <v>138.0952380952381</v>
      </c>
      <c r="G45" s="80">
        <v>5</v>
      </c>
      <c r="H45" s="80">
        <v>5</v>
      </c>
      <c r="K45" s="56">
        <f t="shared" si="0"/>
        <v>238.0952380952381</v>
      </c>
    </row>
    <row r="46" spans="1:11" ht="18" customHeight="1">
      <c r="A46" s="36" t="s">
        <v>35</v>
      </c>
      <c r="B46" s="78" t="s">
        <v>79</v>
      </c>
      <c r="C46" s="79">
        <f>C47</f>
        <v>374.9</v>
      </c>
      <c r="D46" s="79">
        <f>D47</f>
        <v>392.75</v>
      </c>
      <c r="E46" s="65">
        <f t="shared" si="1"/>
        <v>17.850000000000023</v>
      </c>
      <c r="F46" s="66">
        <f t="shared" si="2"/>
        <v>4.7612696719125163</v>
      </c>
      <c r="G46" s="79">
        <f>G47</f>
        <v>400</v>
      </c>
      <c r="H46" s="79">
        <f>H47</f>
        <v>400</v>
      </c>
      <c r="K46" s="56">
        <f t="shared" si="0"/>
        <v>104.76126967191253</v>
      </c>
    </row>
    <row r="47" spans="1:11" ht="18" customHeight="1">
      <c r="A47" s="35" t="s">
        <v>36</v>
      </c>
      <c r="B47" s="76" t="s">
        <v>80</v>
      </c>
      <c r="C47" s="81">
        <v>374.9</v>
      </c>
      <c r="D47" s="81">
        <v>392.75</v>
      </c>
      <c r="E47" s="65">
        <f t="shared" si="1"/>
        <v>17.850000000000023</v>
      </c>
      <c r="F47" s="66">
        <f t="shared" si="2"/>
        <v>4.7612696719125163</v>
      </c>
      <c r="G47" s="81">
        <v>400</v>
      </c>
      <c r="H47" s="81">
        <v>400</v>
      </c>
      <c r="K47" s="56">
        <f t="shared" si="0"/>
        <v>104.76126967191253</v>
      </c>
    </row>
    <row r="48" spans="1:11" ht="18" customHeight="1">
      <c r="A48" s="36" t="s">
        <v>37</v>
      </c>
      <c r="B48" s="78" t="s">
        <v>81</v>
      </c>
      <c r="C48" s="82">
        <f>C49</f>
        <v>5</v>
      </c>
      <c r="D48" s="82">
        <f>D49</f>
        <v>5</v>
      </c>
      <c r="E48" s="65">
        <f t="shared" si="1"/>
        <v>0</v>
      </c>
      <c r="F48" s="66">
        <f t="shared" si="2"/>
        <v>0</v>
      </c>
      <c r="G48" s="82">
        <f>G49</f>
        <v>5</v>
      </c>
      <c r="H48" s="82">
        <f>H49</f>
        <v>5</v>
      </c>
      <c r="K48" s="56">
        <f t="shared" si="0"/>
        <v>100</v>
      </c>
    </row>
    <row r="49" spans="1:11" ht="18" customHeight="1">
      <c r="A49" s="40" t="s">
        <v>38</v>
      </c>
      <c r="B49" s="83" t="s">
        <v>82</v>
      </c>
      <c r="C49" s="84">
        <v>5</v>
      </c>
      <c r="D49" s="84">
        <v>5</v>
      </c>
      <c r="E49" s="85">
        <f t="shared" si="1"/>
        <v>0</v>
      </c>
      <c r="F49" s="66">
        <f t="shared" si="2"/>
        <v>0</v>
      </c>
      <c r="G49" s="84">
        <v>5</v>
      </c>
      <c r="H49" s="84">
        <v>5</v>
      </c>
      <c r="K49" s="56">
        <f t="shared" si="0"/>
        <v>100</v>
      </c>
    </row>
    <row r="50" spans="1:11" ht="18" customHeight="1">
      <c r="A50" s="38" t="s">
        <v>86</v>
      </c>
      <c r="B50" s="86"/>
      <c r="C50" s="86"/>
      <c r="D50" s="86"/>
      <c r="E50" s="86"/>
      <c r="F50" s="86"/>
      <c r="G50" s="86">
        <v>43.5</v>
      </c>
      <c r="H50" s="86">
        <v>88.3</v>
      </c>
    </row>
  </sheetData>
  <mergeCells count="10">
    <mergeCell ref="F1:H1"/>
    <mergeCell ref="A2:H2"/>
    <mergeCell ref="A3:H3"/>
    <mergeCell ref="A5:A7"/>
    <mergeCell ref="C5:C7"/>
    <mergeCell ref="D5:F5"/>
    <mergeCell ref="G5:G7"/>
    <mergeCell ref="H5:H7"/>
    <mergeCell ref="D6:D7"/>
    <mergeCell ref="E6:F6"/>
  </mergeCells>
  <pageMargins left="0.39370078740157483" right="0.39370078740157483" top="0.39370078740157483" bottom="0.39370078740157483" header="0" footer="0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showGridLines="0" workbookViewId="0">
      <selection activeCell="L7" sqref="L7"/>
    </sheetView>
  </sheetViews>
  <sheetFormatPr defaultRowHeight="18" customHeight="1"/>
  <cols>
    <col min="1" max="1" width="42" customWidth="1"/>
    <col min="2" max="2" width="5.85546875" customWidth="1"/>
    <col min="3" max="4" width="10.140625" customWidth="1"/>
    <col min="5" max="5" width="9.85546875" customWidth="1"/>
    <col min="6" max="6" width="7.7109375" customWidth="1"/>
    <col min="7" max="8" width="10.28515625" customWidth="1"/>
    <col min="9" max="9" width="8.85546875" hidden="1" customWidth="1"/>
    <col min="10" max="10" width="0.28515625" customWidth="1"/>
    <col min="11" max="11" width="6.28515625" customWidth="1"/>
  </cols>
  <sheetData>
    <row r="1" spans="1:11" ht="18" customHeight="1">
      <c r="F1" s="88" t="s">
        <v>85</v>
      </c>
      <c r="G1" s="88"/>
      <c r="H1" s="88"/>
    </row>
    <row r="2" spans="1:11" ht="18" customHeight="1">
      <c r="A2" s="92" t="s">
        <v>83</v>
      </c>
      <c r="B2" s="92"/>
      <c r="C2" s="92"/>
      <c r="D2" s="92"/>
      <c r="E2" s="92"/>
      <c r="F2" s="92"/>
      <c r="G2" s="92"/>
      <c r="H2" s="92"/>
      <c r="I2" s="1"/>
      <c r="J2" s="1"/>
    </row>
    <row r="3" spans="1:11" ht="18" customHeight="1">
      <c r="A3" s="93"/>
      <c r="B3" s="93"/>
      <c r="C3" s="93"/>
      <c r="D3" s="93"/>
      <c r="E3" s="93"/>
      <c r="F3" s="93"/>
      <c r="G3" s="93"/>
      <c r="H3" s="93"/>
      <c r="I3" s="1"/>
      <c r="J3" s="1"/>
    </row>
    <row r="4" spans="1:11" ht="17.4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8.75" customHeight="1">
      <c r="A5" s="97" t="s">
        <v>50</v>
      </c>
      <c r="B5" s="57"/>
      <c r="C5" s="94">
        <v>2022</v>
      </c>
      <c r="D5" s="100"/>
      <c r="E5" s="101"/>
      <c r="F5" s="102"/>
      <c r="G5" s="89">
        <v>2024</v>
      </c>
      <c r="H5" s="89" t="s">
        <v>100</v>
      </c>
      <c r="I5" s="3"/>
      <c r="J5" s="3"/>
      <c r="K5" s="61"/>
    </row>
    <row r="6" spans="1:11" ht="30.75" customHeight="1">
      <c r="A6" s="98"/>
      <c r="B6" s="58"/>
      <c r="C6" s="95"/>
      <c r="D6" s="107" t="s">
        <v>100</v>
      </c>
      <c r="E6" s="100"/>
      <c r="F6" s="102"/>
      <c r="G6" s="90"/>
      <c r="H6" s="90"/>
      <c r="I6" s="14"/>
      <c r="J6" s="53"/>
      <c r="K6" s="61"/>
    </row>
    <row r="7" spans="1:11" ht="51" customHeight="1">
      <c r="A7" s="99"/>
      <c r="B7" s="59"/>
      <c r="C7" s="96"/>
      <c r="D7" s="108"/>
      <c r="E7" s="30">
        <v>2023</v>
      </c>
      <c r="F7" s="31" t="s">
        <v>100</v>
      </c>
      <c r="G7" s="91"/>
      <c r="H7" s="91"/>
      <c r="I7" s="59" t="s">
        <v>4</v>
      </c>
      <c r="J7" s="54" t="s">
        <v>4</v>
      </c>
      <c r="K7" s="61"/>
    </row>
    <row r="8" spans="1:11" ht="18" hidden="1" customHeight="1">
      <c r="A8" s="6" t="s">
        <v>0</v>
      </c>
      <c r="B8" s="6"/>
      <c r="C8" s="6"/>
      <c r="D8" s="6" t="s">
        <v>1</v>
      </c>
      <c r="E8" s="6" t="s">
        <v>1</v>
      </c>
      <c r="F8" s="6"/>
      <c r="G8" s="6"/>
      <c r="H8" s="6"/>
      <c r="I8" s="7" t="s">
        <v>2</v>
      </c>
      <c r="J8" s="55" t="s">
        <v>3</v>
      </c>
      <c r="K8" s="61"/>
    </row>
    <row r="9" spans="1:11" ht="15.75">
      <c r="A9" s="16">
        <v>1</v>
      </c>
      <c r="B9" s="16"/>
      <c r="C9" s="16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8">
        <v>7340900</v>
      </c>
      <c r="J9" s="51">
        <v>7484100</v>
      </c>
      <c r="K9" s="61"/>
    </row>
    <row r="10" spans="1:11" ht="15.75">
      <c r="A10" s="32" t="s">
        <v>20</v>
      </c>
      <c r="B10" s="32"/>
      <c r="C10" s="19">
        <f>C11+C12+C13+C14+C15+C16+C17+C18</f>
        <v>9251.5299999999988</v>
      </c>
      <c r="D10" s="19">
        <f>D11+D12+D13+D14+D15+D16+D17+D18</f>
        <v>100</v>
      </c>
      <c r="E10" s="19">
        <f>E11+E12+E13+E14+E15+E16+E17+E18+E19</f>
        <v>7484.14</v>
      </c>
      <c r="F10" s="19">
        <f>F11+F12+F13+F14+F15+F16+F17+F18+F19</f>
        <v>99.999999999999986</v>
      </c>
      <c r="G10" s="19">
        <f>G11+G12+G13+G14+G15+G16+G17+G18+G19</f>
        <v>7506.0700000000006</v>
      </c>
      <c r="H10" s="19">
        <f>H11+H12+H13+H14+H15+H16+H17+H18+H19</f>
        <v>100</v>
      </c>
      <c r="I10" s="8">
        <v>1677600</v>
      </c>
      <c r="J10" s="51">
        <v>1699500</v>
      </c>
      <c r="K10" s="62" t="s">
        <v>99</v>
      </c>
    </row>
    <row r="11" spans="1:11" ht="31.5">
      <c r="A11" s="29" t="s">
        <v>21</v>
      </c>
      <c r="B11" s="29" t="s">
        <v>55</v>
      </c>
      <c r="C11" s="28">
        <v>5677.72</v>
      </c>
      <c r="D11" s="28">
        <f>C11/C10*100</f>
        <v>61.370605726836544</v>
      </c>
      <c r="E11" s="19">
        <v>6081.23</v>
      </c>
      <c r="F11" s="28">
        <f>E11/E10*100</f>
        <v>81.254893681839192</v>
      </c>
      <c r="G11" s="28">
        <v>5914.96</v>
      </c>
      <c r="H11" s="28">
        <f>G11/G10*100</f>
        <v>78.802355959909775</v>
      </c>
      <c r="I11" s="8">
        <v>687380</v>
      </c>
      <c r="J11" s="51">
        <v>689467.6</v>
      </c>
      <c r="K11" s="63"/>
    </row>
    <row r="12" spans="1:11" ht="33" customHeight="1">
      <c r="A12" s="29" t="s">
        <v>27</v>
      </c>
      <c r="B12" s="29" t="s">
        <v>64</v>
      </c>
      <c r="C12" s="26">
        <v>34.6</v>
      </c>
      <c r="D12" s="26">
        <f>C12/C10*100</f>
        <v>0.37399219372363279</v>
      </c>
      <c r="E12" s="19">
        <v>34.6</v>
      </c>
      <c r="F12" s="26">
        <f>E12/E10*100</f>
        <v>0.46231096692472351</v>
      </c>
      <c r="G12" s="26">
        <v>34.6</v>
      </c>
      <c r="H12" s="26">
        <f>G12/G10*100</f>
        <v>0.46096026282728514</v>
      </c>
      <c r="I12" s="9"/>
      <c r="J12" s="50"/>
      <c r="K12" s="63"/>
    </row>
    <row r="13" spans="1:11" ht="19.5" customHeight="1">
      <c r="A13" s="29" t="s">
        <v>28</v>
      </c>
      <c r="B13" s="29" t="s">
        <v>67</v>
      </c>
      <c r="C13" s="26">
        <v>379.16</v>
      </c>
      <c r="D13" s="26">
        <f>C13/C10*100</f>
        <v>4.0983491379263759</v>
      </c>
      <c r="E13" s="19">
        <v>379.16</v>
      </c>
      <c r="F13" s="26">
        <f>E13/E10*100</f>
        <v>5.0661799485311603</v>
      </c>
      <c r="G13" s="26">
        <v>379.16</v>
      </c>
      <c r="H13" s="26">
        <f>G13/G10*100</f>
        <v>5.0513784177339138</v>
      </c>
      <c r="I13" s="9"/>
      <c r="J13" s="50"/>
      <c r="K13" s="63"/>
    </row>
    <row r="14" spans="1:11" ht="31.5">
      <c r="A14" s="29" t="s">
        <v>30</v>
      </c>
      <c r="B14" s="29" t="s">
        <v>69</v>
      </c>
      <c r="C14" s="28">
        <v>2798</v>
      </c>
      <c r="D14" s="28">
        <f>C14/C10*100</f>
        <v>30.243646186090306</v>
      </c>
      <c r="E14" s="19">
        <v>440</v>
      </c>
      <c r="F14" s="28">
        <f>E14/E10*100</f>
        <v>5.8790990013548647</v>
      </c>
      <c r="G14" s="28">
        <v>440</v>
      </c>
      <c r="H14" s="28">
        <f>G14/G10*100</f>
        <v>5.8619224174568041</v>
      </c>
      <c r="I14" s="9"/>
      <c r="J14" s="50"/>
      <c r="K14" s="63"/>
    </row>
    <row r="15" spans="1:11" ht="18" customHeight="1">
      <c r="A15" s="36" t="s">
        <v>32</v>
      </c>
      <c r="B15" s="37" t="s">
        <v>75</v>
      </c>
      <c r="C15" s="39"/>
      <c r="D15" s="39"/>
      <c r="E15" s="19"/>
      <c r="F15" s="39"/>
      <c r="G15" s="39"/>
      <c r="H15" s="39"/>
      <c r="K15" s="63"/>
    </row>
    <row r="16" spans="1:11" ht="18" customHeight="1">
      <c r="A16" s="36" t="s">
        <v>33</v>
      </c>
      <c r="B16" s="37" t="s">
        <v>77</v>
      </c>
      <c r="C16" s="39"/>
      <c r="D16" s="39"/>
      <c r="E16" s="19"/>
      <c r="F16" s="39"/>
      <c r="G16" s="39"/>
      <c r="H16" s="39"/>
      <c r="K16" s="63"/>
    </row>
    <row r="17" spans="1:11" ht="18" customHeight="1">
      <c r="A17" s="36" t="s">
        <v>35</v>
      </c>
      <c r="B17" s="37" t="s">
        <v>79</v>
      </c>
      <c r="C17" s="39">
        <v>357.05</v>
      </c>
      <c r="D17" s="39">
        <f>C17/C10*100</f>
        <v>3.8593616407232108</v>
      </c>
      <c r="E17" s="19">
        <v>357.05</v>
      </c>
      <c r="F17" s="39">
        <f>E17/E10*100</f>
        <v>4.7707552237130786</v>
      </c>
      <c r="G17" s="39">
        <v>357.05</v>
      </c>
      <c r="H17" s="39">
        <f>G17/G10*100</f>
        <v>4.756816816256709</v>
      </c>
      <c r="K17" s="63"/>
    </row>
    <row r="18" spans="1:11" ht="18" customHeight="1">
      <c r="A18" s="36" t="s">
        <v>37</v>
      </c>
      <c r="B18" s="37" t="s">
        <v>81</v>
      </c>
      <c r="C18" s="45">
        <v>5</v>
      </c>
      <c r="D18" s="45">
        <f>C18/C10*100</f>
        <v>5.4045114699946932E-2</v>
      </c>
      <c r="E18" s="19">
        <v>5</v>
      </c>
      <c r="F18" s="45">
        <f>E18/E10*100</f>
        <v>6.6807943197214378E-2</v>
      </c>
      <c r="G18" s="45">
        <v>5</v>
      </c>
      <c r="H18" s="45">
        <f>G18/G10*100</f>
        <v>6.6612754743827329E-2</v>
      </c>
      <c r="K18" s="63"/>
    </row>
    <row r="19" spans="1:11" ht="18" customHeight="1">
      <c r="A19" s="38" t="s">
        <v>86</v>
      </c>
      <c r="B19" s="41"/>
      <c r="C19" s="41"/>
      <c r="D19" s="41"/>
      <c r="E19" s="41">
        <v>187.1</v>
      </c>
      <c r="F19" s="49">
        <f>E19/E10*100</f>
        <v>2.4999532344397615</v>
      </c>
      <c r="G19" s="41">
        <v>375.3</v>
      </c>
      <c r="H19" s="49">
        <f>G19/G10*100</f>
        <v>4.9999533710716788</v>
      </c>
      <c r="K19" s="61"/>
    </row>
  </sheetData>
  <mergeCells count="10">
    <mergeCell ref="F1:H1"/>
    <mergeCell ref="A2:H2"/>
    <mergeCell ref="A3:H3"/>
    <mergeCell ref="A5:A7"/>
    <mergeCell ref="C5:C7"/>
    <mergeCell ref="D5:F5"/>
    <mergeCell ref="G5:G7"/>
    <mergeCell ref="H5:H7"/>
    <mergeCell ref="D6:D7"/>
    <mergeCell ref="E6:F6"/>
  </mergeCells>
  <pageMargins left="1.1811023622047245" right="0.59055118110236227" top="0.98425196850393704" bottom="0.78740157480314965" header="0.31496062992125984" footer="0.31496062992125984"/>
  <pageSetup paperSize="9" scale="75" fitToHeight="0" orientation="portrait" r:id="rId1"/>
  <headerFooter alignWithMargins="0">
    <oddFooter>&amp;C&amp;L&amp;R&amp;"Times New Roman"&amp;10&amp;P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showGridLines="0" topLeftCell="A3" workbookViewId="0">
      <selection activeCell="D12" sqref="D12"/>
    </sheetView>
  </sheetViews>
  <sheetFormatPr defaultRowHeight="18" customHeight="1"/>
  <cols>
    <col min="1" max="1" width="43.140625" customWidth="1"/>
    <col min="2" max="3" width="10.140625" customWidth="1"/>
    <col min="4" max="4" width="10" customWidth="1"/>
    <col min="5" max="5" width="9.7109375" customWidth="1"/>
    <col min="6" max="7" width="10.28515625" customWidth="1"/>
    <col min="8" max="8" width="8.85546875" hidden="1" customWidth="1"/>
    <col min="9" max="9" width="0.28515625" customWidth="1"/>
    <col min="10" max="10" width="7.85546875" customWidth="1"/>
  </cols>
  <sheetData>
    <row r="1" spans="1:10" ht="18" customHeight="1">
      <c r="E1" s="88" t="s">
        <v>84</v>
      </c>
      <c r="F1" s="88"/>
      <c r="G1" s="88"/>
    </row>
    <row r="2" spans="1:10" ht="18" customHeight="1">
      <c r="A2" s="92" t="s">
        <v>54</v>
      </c>
      <c r="B2" s="92"/>
      <c r="C2" s="92"/>
      <c r="D2" s="92"/>
      <c r="E2" s="92"/>
      <c r="F2" s="92"/>
      <c r="G2" s="92"/>
      <c r="H2" s="1"/>
      <c r="I2" s="1"/>
    </row>
    <row r="3" spans="1:10" ht="18" customHeight="1">
      <c r="A3" s="93"/>
      <c r="B3" s="93"/>
      <c r="C3" s="93"/>
      <c r="D3" s="93"/>
      <c r="E3" s="93"/>
      <c r="F3" s="93"/>
      <c r="G3" s="93"/>
      <c r="H3" s="1"/>
      <c r="I3" s="1"/>
    </row>
    <row r="4" spans="1:10" ht="17.45" customHeight="1">
      <c r="A4" s="2"/>
      <c r="B4" s="2"/>
      <c r="C4" s="2"/>
      <c r="D4" s="2"/>
      <c r="E4" s="2"/>
      <c r="F4" s="2"/>
      <c r="G4" s="2" t="s">
        <v>91</v>
      </c>
      <c r="H4" s="2"/>
      <c r="I4" s="2"/>
    </row>
    <row r="5" spans="1:10" ht="18.75" customHeight="1">
      <c r="A5" s="97" t="s">
        <v>50</v>
      </c>
      <c r="B5" s="94"/>
      <c r="C5" s="100" t="s">
        <v>89</v>
      </c>
      <c r="D5" s="101"/>
      <c r="E5" s="102"/>
      <c r="F5" s="89" t="s">
        <v>92</v>
      </c>
      <c r="G5" s="89" t="s">
        <v>104</v>
      </c>
      <c r="H5" s="3"/>
      <c r="I5" s="4"/>
      <c r="J5" s="41"/>
    </row>
    <row r="6" spans="1:10" ht="30.75" customHeight="1">
      <c r="A6" s="98"/>
      <c r="B6" s="95"/>
      <c r="C6" s="103" t="s">
        <v>51</v>
      </c>
      <c r="D6" s="105" t="s">
        <v>103</v>
      </c>
      <c r="E6" s="106"/>
      <c r="F6" s="90"/>
      <c r="G6" s="90"/>
      <c r="H6" s="14"/>
      <c r="I6" s="15"/>
      <c r="J6" s="41"/>
    </row>
    <row r="7" spans="1:10" ht="51" customHeight="1">
      <c r="A7" s="99"/>
      <c r="B7" s="96"/>
      <c r="C7" s="104"/>
      <c r="D7" s="24" t="s">
        <v>100</v>
      </c>
      <c r="E7" s="25" t="s">
        <v>53</v>
      </c>
      <c r="F7" s="91"/>
      <c r="G7" s="91"/>
      <c r="H7" s="60" t="s">
        <v>4</v>
      </c>
      <c r="I7" s="5" t="s">
        <v>4</v>
      </c>
      <c r="J7" s="41" t="s">
        <v>98</v>
      </c>
    </row>
    <row r="8" spans="1:10" ht="18" hidden="1" customHeight="1">
      <c r="A8" s="6" t="s">
        <v>0</v>
      </c>
      <c r="B8" s="6"/>
      <c r="C8" s="6" t="s">
        <v>1</v>
      </c>
      <c r="D8" s="6" t="s">
        <v>1</v>
      </c>
      <c r="E8" s="6"/>
      <c r="F8" s="6"/>
      <c r="G8" s="6"/>
      <c r="H8" s="7" t="s">
        <v>2</v>
      </c>
      <c r="I8" s="7" t="s">
        <v>3</v>
      </c>
      <c r="J8" s="41"/>
    </row>
    <row r="9" spans="1:10" ht="15.75">
      <c r="A9" s="16">
        <v>1</v>
      </c>
      <c r="B9" s="16"/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8">
        <v>7340900</v>
      </c>
      <c r="I9" s="8">
        <v>7484100</v>
      </c>
      <c r="J9" s="41"/>
    </row>
    <row r="10" spans="1:10" ht="15.75">
      <c r="A10" s="18" t="s">
        <v>5</v>
      </c>
      <c r="B10" s="19"/>
      <c r="C10" s="19">
        <f>C11+C33</f>
        <v>9251.5299999999988</v>
      </c>
      <c r="D10" s="19"/>
      <c r="E10" s="20" t="e">
        <f>D10/B10*100</f>
        <v>#DIV/0!</v>
      </c>
      <c r="F10" s="19">
        <f>F11+F33</f>
        <v>7484.1399999999994</v>
      </c>
      <c r="G10" s="19">
        <f>G11+G33</f>
        <v>7506.07</v>
      </c>
      <c r="H10" s="8">
        <v>1677600</v>
      </c>
      <c r="I10" s="8">
        <v>1699500</v>
      </c>
      <c r="J10" s="49" t="e">
        <f>C10/B10*100</f>
        <v>#DIV/0!</v>
      </c>
    </row>
    <row r="11" spans="1:10" ht="31.5">
      <c r="A11" s="18" t="s">
        <v>6</v>
      </c>
      <c r="B11" s="19"/>
      <c r="C11" s="19">
        <f>C12+C14+C16+C18+C23+C25+C29+C31</f>
        <v>643.5</v>
      </c>
      <c r="D11" s="19">
        <f>D13+D17+D19+D21+D22+D24+D30+D32</f>
        <v>100</v>
      </c>
      <c r="E11" s="20" t="e">
        <f t="shared" ref="E11:E44" si="0">D11/B11*100</f>
        <v>#DIV/0!</v>
      </c>
      <c r="F11" s="19">
        <f>F12+F14+F16+F18+F23+F25+F29</f>
        <v>638</v>
      </c>
      <c r="G11" s="19">
        <f>G12+G14+G16+G18+G23+G25+G29</f>
        <v>651</v>
      </c>
      <c r="H11" s="8">
        <v>687380</v>
      </c>
      <c r="I11" s="8">
        <v>689467.6</v>
      </c>
      <c r="J11" s="49" t="e">
        <f t="shared" ref="J11:J44" si="1">C11/B11*100</f>
        <v>#DIV/0!</v>
      </c>
    </row>
    <row r="12" spans="1:10" ht="15.75">
      <c r="A12" s="18" t="s">
        <v>7</v>
      </c>
      <c r="B12" s="19"/>
      <c r="C12" s="19">
        <f>C13</f>
        <v>174</v>
      </c>
      <c r="D12" s="19"/>
      <c r="E12" s="20" t="e">
        <f t="shared" si="0"/>
        <v>#DIV/0!</v>
      </c>
      <c r="F12" s="19">
        <f>F13</f>
        <v>178</v>
      </c>
      <c r="G12" s="19">
        <f>G13</f>
        <v>182</v>
      </c>
      <c r="H12" s="9">
        <v>687380</v>
      </c>
      <c r="I12" s="9">
        <v>689467.6</v>
      </c>
      <c r="J12" s="49" t="e">
        <f t="shared" si="1"/>
        <v>#DIV/0!</v>
      </c>
    </row>
    <row r="13" spans="1:10" ht="15.75">
      <c r="A13" s="21" t="s">
        <v>8</v>
      </c>
      <c r="B13" s="22"/>
      <c r="C13" s="22">
        <v>174</v>
      </c>
      <c r="D13" s="19">
        <f>C13/C11*100</f>
        <v>27.039627039627039</v>
      </c>
      <c r="E13" s="20" t="e">
        <f t="shared" si="0"/>
        <v>#DIV/0!</v>
      </c>
      <c r="F13" s="22">
        <v>178</v>
      </c>
      <c r="G13" s="22">
        <v>182</v>
      </c>
      <c r="H13" s="8">
        <v>244600</v>
      </c>
      <c r="I13" s="8">
        <v>249500</v>
      </c>
      <c r="J13" s="49" t="e">
        <f t="shared" si="1"/>
        <v>#DIV/0!</v>
      </c>
    </row>
    <row r="14" spans="1:10" ht="13.5" customHeight="1">
      <c r="A14" s="18"/>
      <c r="B14" s="19"/>
      <c r="C14" s="19"/>
      <c r="D14" s="19"/>
      <c r="E14" s="20"/>
      <c r="F14" s="19"/>
      <c r="G14" s="19"/>
      <c r="H14" s="9"/>
      <c r="I14" s="9"/>
      <c r="J14" s="49"/>
    </row>
    <row r="15" spans="1:10" ht="3" customHeight="1">
      <c r="A15" s="21"/>
      <c r="B15" s="22"/>
      <c r="C15" s="22"/>
      <c r="D15" s="19"/>
      <c r="E15" s="20" t="e">
        <f t="shared" si="0"/>
        <v>#DIV/0!</v>
      </c>
      <c r="F15" s="22"/>
      <c r="G15" s="22"/>
      <c r="H15" s="9">
        <v>2029.8</v>
      </c>
      <c r="I15" s="9">
        <v>2070.4</v>
      </c>
      <c r="J15" s="49" t="e">
        <f t="shared" si="1"/>
        <v>#DIV/0!</v>
      </c>
    </row>
    <row r="16" spans="1:10" ht="16.5" customHeight="1">
      <c r="A16" s="18" t="s">
        <v>9</v>
      </c>
      <c r="B16" s="19"/>
      <c r="C16" s="19">
        <f>C17</f>
        <v>6</v>
      </c>
      <c r="D16" s="19"/>
      <c r="E16" s="20" t="e">
        <f t="shared" si="0"/>
        <v>#DIV/0!</v>
      </c>
      <c r="F16" s="19">
        <f>F17</f>
        <v>6</v>
      </c>
      <c r="G16" s="19">
        <f>G17</f>
        <v>6</v>
      </c>
      <c r="H16" s="9">
        <v>12240</v>
      </c>
      <c r="I16" s="9">
        <v>12484.8</v>
      </c>
      <c r="J16" s="49" t="e">
        <f t="shared" si="1"/>
        <v>#DIV/0!</v>
      </c>
    </row>
    <row r="17" spans="1:10" ht="15.75">
      <c r="A17" s="21" t="s">
        <v>10</v>
      </c>
      <c r="B17" s="22"/>
      <c r="C17" s="22">
        <v>6</v>
      </c>
      <c r="D17" s="19">
        <f>C17/C11*100</f>
        <v>0.93240093240093236</v>
      </c>
      <c r="E17" s="20" t="e">
        <f t="shared" si="0"/>
        <v>#DIV/0!</v>
      </c>
      <c r="F17" s="22">
        <v>6</v>
      </c>
      <c r="G17" s="22">
        <v>6</v>
      </c>
      <c r="H17" s="8">
        <v>121380</v>
      </c>
      <c r="I17" s="8">
        <v>123807.6</v>
      </c>
      <c r="J17" s="49" t="e">
        <f t="shared" si="1"/>
        <v>#DIV/0!</v>
      </c>
    </row>
    <row r="18" spans="1:10" ht="15.75">
      <c r="A18" s="18" t="s">
        <v>11</v>
      </c>
      <c r="B18" s="19"/>
      <c r="C18" s="19">
        <f>C19+C20</f>
        <v>409</v>
      </c>
      <c r="D18" s="19"/>
      <c r="E18" s="20" t="e">
        <f t="shared" si="0"/>
        <v>#DIV/0!</v>
      </c>
      <c r="F18" s="19">
        <f>F19+F20</f>
        <v>418</v>
      </c>
      <c r="G18" s="19">
        <f>G19+G20</f>
        <v>426</v>
      </c>
      <c r="H18" s="9">
        <v>61200</v>
      </c>
      <c r="I18" s="9">
        <v>62424</v>
      </c>
      <c r="J18" s="49" t="e">
        <f t="shared" si="1"/>
        <v>#DIV/0!</v>
      </c>
    </row>
    <row r="19" spans="1:10" ht="15.75">
      <c r="A19" s="21" t="s">
        <v>12</v>
      </c>
      <c r="B19" s="22"/>
      <c r="C19" s="22">
        <v>87</v>
      </c>
      <c r="D19" s="19">
        <f>C19/C11*100</f>
        <v>13.519813519813519</v>
      </c>
      <c r="E19" s="20" t="e">
        <f t="shared" si="0"/>
        <v>#DIV/0!</v>
      </c>
      <c r="F19" s="22">
        <v>95</v>
      </c>
      <c r="G19" s="22">
        <v>102</v>
      </c>
      <c r="H19" s="10">
        <v>60180</v>
      </c>
      <c r="I19" s="10">
        <v>61383.6</v>
      </c>
      <c r="J19" s="49" t="e">
        <f t="shared" si="1"/>
        <v>#DIV/0!</v>
      </c>
    </row>
    <row r="20" spans="1:10" ht="15.75">
      <c r="A20" s="21" t="s">
        <v>13</v>
      </c>
      <c r="B20" s="22"/>
      <c r="C20" s="22">
        <f>C21+C22</f>
        <v>322</v>
      </c>
      <c r="D20" s="19"/>
      <c r="E20" s="20" t="e">
        <f t="shared" si="0"/>
        <v>#DIV/0!</v>
      </c>
      <c r="F20" s="22">
        <f>F21+F22</f>
        <v>323</v>
      </c>
      <c r="G20" s="22">
        <f>G21+G22</f>
        <v>324</v>
      </c>
      <c r="H20" s="9">
        <v>13260</v>
      </c>
      <c r="I20" s="9">
        <v>13525.2</v>
      </c>
      <c r="J20" s="49" t="e">
        <f t="shared" si="1"/>
        <v>#DIV/0!</v>
      </c>
    </row>
    <row r="21" spans="1:10" ht="15.75">
      <c r="A21" s="21" t="s">
        <v>48</v>
      </c>
      <c r="B21" s="22"/>
      <c r="C21" s="22">
        <v>225</v>
      </c>
      <c r="D21" s="19">
        <f>C21/C11*100</f>
        <v>34.965034965034967</v>
      </c>
      <c r="E21" s="20" t="e">
        <f t="shared" si="0"/>
        <v>#DIV/0!</v>
      </c>
      <c r="F21" s="22">
        <v>226</v>
      </c>
      <c r="G21" s="22">
        <v>226</v>
      </c>
      <c r="H21" s="9"/>
      <c r="I21" s="9"/>
      <c r="J21" s="49" t="e">
        <f t="shared" si="1"/>
        <v>#DIV/0!</v>
      </c>
    </row>
    <row r="22" spans="1:10" ht="15.75">
      <c r="A22" s="21" t="s">
        <v>49</v>
      </c>
      <c r="B22" s="22"/>
      <c r="C22" s="22">
        <v>97</v>
      </c>
      <c r="D22" s="19">
        <f>C22/C11*100</f>
        <v>15.073815073815075</v>
      </c>
      <c r="E22" s="20" t="e">
        <f t="shared" si="0"/>
        <v>#DIV/0!</v>
      </c>
      <c r="F22" s="22">
        <v>97</v>
      </c>
      <c r="G22" s="22">
        <v>98</v>
      </c>
      <c r="H22" s="9"/>
      <c r="I22" s="9"/>
      <c r="J22" s="49" t="e">
        <f t="shared" si="1"/>
        <v>#DIV/0!</v>
      </c>
    </row>
    <row r="23" spans="1:10" ht="15.75">
      <c r="A23" s="18" t="s">
        <v>14</v>
      </c>
      <c r="B23" s="19"/>
      <c r="C23" s="19">
        <f>C24</f>
        <v>11</v>
      </c>
      <c r="D23" s="19"/>
      <c r="E23" s="20" t="e">
        <f t="shared" si="0"/>
        <v>#DIV/0!</v>
      </c>
      <c r="F23" s="19">
        <f>F24</f>
        <v>12</v>
      </c>
      <c r="G23" s="19">
        <f>G24</f>
        <v>12</v>
      </c>
      <c r="H23" s="8">
        <v>612000</v>
      </c>
      <c r="I23" s="8">
        <v>624240</v>
      </c>
      <c r="J23" s="49" t="e">
        <f t="shared" si="1"/>
        <v>#DIV/0!</v>
      </c>
    </row>
    <row r="24" spans="1:10" ht="63.75" customHeight="1">
      <c r="A24" s="21" t="s">
        <v>15</v>
      </c>
      <c r="B24" s="22"/>
      <c r="C24" s="22">
        <v>11</v>
      </c>
      <c r="D24" s="19">
        <f>C24/C11*100</f>
        <v>1.7094017094017095</v>
      </c>
      <c r="E24" s="20" t="e">
        <f t="shared" si="0"/>
        <v>#DIV/0!</v>
      </c>
      <c r="F24" s="22">
        <v>12</v>
      </c>
      <c r="G24" s="22">
        <v>12</v>
      </c>
      <c r="H24" s="10">
        <v>612000</v>
      </c>
      <c r="I24" s="10">
        <v>624240</v>
      </c>
      <c r="J24" s="49" t="e">
        <f t="shared" si="1"/>
        <v>#DIV/0!</v>
      </c>
    </row>
    <row r="25" spans="1:10" ht="69" customHeight="1">
      <c r="A25" s="18" t="s">
        <v>16</v>
      </c>
      <c r="B25" s="19"/>
      <c r="C25" s="19">
        <f>C26+C27+C28</f>
        <v>0</v>
      </c>
      <c r="D25" s="19"/>
      <c r="E25" s="20" t="e">
        <f t="shared" si="0"/>
        <v>#DIV/0!</v>
      </c>
      <c r="F25" s="19">
        <f>F26+F27+F28</f>
        <v>0</v>
      </c>
      <c r="G25" s="19">
        <f>G26+G27+G28</f>
        <v>0</v>
      </c>
      <c r="H25" s="8"/>
      <c r="I25" s="8"/>
      <c r="J25" s="49" t="e">
        <f t="shared" si="1"/>
        <v>#DIV/0!</v>
      </c>
    </row>
    <row r="26" spans="1:10" ht="13.5" customHeight="1">
      <c r="A26" s="23"/>
      <c r="B26" s="20"/>
      <c r="C26" s="20">
        <v>0</v>
      </c>
      <c r="D26" s="19"/>
      <c r="E26" s="20" t="e">
        <f t="shared" si="0"/>
        <v>#DIV/0!</v>
      </c>
      <c r="F26" s="20">
        <v>0</v>
      </c>
      <c r="G26" s="20">
        <v>0</v>
      </c>
      <c r="H26" s="9"/>
      <c r="I26" s="50"/>
      <c r="J26" s="49" t="e">
        <f t="shared" si="1"/>
        <v>#DIV/0!</v>
      </c>
    </row>
    <row r="27" spans="1:10" ht="92.25" customHeight="1">
      <c r="A27" s="23" t="s">
        <v>41</v>
      </c>
      <c r="B27" s="20"/>
      <c r="C27" s="20">
        <v>0</v>
      </c>
      <c r="D27" s="19"/>
      <c r="E27" s="20" t="e">
        <f t="shared" si="0"/>
        <v>#DIV/0!</v>
      </c>
      <c r="F27" s="20">
        <v>0</v>
      </c>
      <c r="G27" s="20">
        <v>0</v>
      </c>
      <c r="H27" s="8">
        <v>5663300</v>
      </c>
      <c r="I27" s="51">
        <v>5784600</v>
      </c>
      <c r="J27" s="49" t="e">
        <f t="shared" si="1"/>
        <v>#DIV/0!</v>
      </c>
    </row>
    <row r="28" spans="1:10" ht="127.5" customHeight="1">
      <c r="A28" s="23" t="s">
        <v>39</v>
      </c>
      <c r="B28" s="20"/>
      <c r="C28" s="20">
        <v>0</v>
      </c>
      <c r="D28" s="19"/>
      <c r="E28" s="20" t="e">
        <f t="shared" si="0"/>
        <v>#DIV/0!</v>
      </c>
      <c r="F28" s="20"/>
      <c r="G28" s="20"/>
      <c r="H28" s="9">
        <v>3342700</v>
      </c>
      <c r="I28" s="50">
        <v>3413600</v>
      </c>
      <c r="J28" s="49" t="e">
        <f t="shared" si="1"/>
        <v>#DIV/0!</v>
      </c>
    </row>
    <row r="29" spans="1:10" ht="47.25">
      <c r="A29" s="18" t="s">
        <v>42</v>
      </c>
      <c r="B29" s="19"/>
      <c r="C29" s="19">
        <f>C30</f>
        <v>23</v>
      </c>
      <c r="D29" s="19"/>
      <c r="E29" s="20" t="e">
        <f t="shared" si="0"/>
        <v>#DIV/0!</v>
      </c>
      <c r="F29" s="19">
        <f>F30</f>
        <v>24</v>
      </c>
      <c r="G29" s="19">
        <f>G30</f>
        <v>25</v>
      </c>
      <c r="H29" s="10">
        <v>14800</v>
      </c>
      <c r="I29" s="52">
        <v>14800</v>
      </c>
      <c r="J29" s="49" t="e">
        <f t="shared" si="1"/>
        <v>#DIV/0!</v>
      </c>
    </row>
    <row r="30" spans="1:10" ht="30" customHeight="1">
      <c r="A30" s="23" t="s">
        <v>43</v>
      </c>
      <c r="B30" s="22"/>
      <c r="C30" s="22">
        <v>23</v>
      </c>
      <c r="D30" s="19">
        <f>C30/C11*100</f>
        <v>3.5742035742035743</v>
      </c>
      <c r="E30" s="20" t="e">
        <f t="shared" si="0"/>
        <v>#DIV/0!</v>
      </c>
      <c r="F30" s="22">
        <v>24</v>
      </c>
      <c r="G30" s="22">
        <v>25</v>
      </c>
      <c r="H30" s="9">
        <v>197600</v>
      </c>
      <c r="I30" s="50">
        <v>197600</v>
      </c>
      <c r="J30" s="49" t="e">
        <f t="shared" si="1"/>
        <v>#DIV/0!</v>
      </c>
    </row>
    <row r="31" spans="1:10" ht="30" customHeight="1">
      <c r="A31" s="18" t="s">
        <v>101</v>
      </c>
      <c r="B31" s="22"/>
      <c r="C31" s="22">
        <f>C32</f>
        <v>20.5</v>
      </c>
      <c r="D31" s="19"/>
      <c r="E31" s="20" t="e">
        <f t="shared" si="0"/>
        <v>#DIV/0!</v>
      </c>
      <c r="F31" s="22"/>
      <c r="G31" s="22"/>
      <c r="H31" s="9"/>
      <c r="I31" s="50"/>
      <c r="J31" s="49" t="e">
        <f t="shared" si="1"/>
        <v>#DIV/0!</v>
      </c>
    </row>
    <row r="32" spans="1:10" ht="30" customHeight="1">
      <c r="A32" s="23" t="s">
        <v>102</v>
      </c>
      <c r="B32" s="22"/>
      <c r="C32" s="22">
        <v>20.5</v>
      </c>
      <c r="D32" s="19">
        <f>C32/C11*100</f>
        <v>3.1857031857031854</v>
      </c>
      <c r="E32" s="20" t="e">
        <f t="shared" si="0"/>
        <v>#DIV/0!</v>
      </c>
      <c r="F32" s="22"/>
      <c r="G32" s="22"/>
      <c r="H32" s="9"/>
      <c r="I32" s="50"/>
      <c r="J32" s="49" t="e">
        <f t="shared" si="1"/>
        <v>#DIV/0!</v>
      </c>
    </row>
    <row r="33" spans="1:10" ht="63">
      <c r="A33" s="18" t="s">
        <v>17</v>
      </c>
      <c r="B33" s="19"/>
      <c r="C33" s="19">
        <f>C34+C39+C42+C45+C37</f>
        <v>8608.0299999999988</v>
      </c>
      <c r="D33" s="19"/>
      <c r="E33" s="20" t="e">
        <f t="shared" si="0"/>
        <v>#DIV/0!</v>
      </c>
      <c r="F33" s="19">
        <f>F34+F39+F42+F45+F37</f>
        <v>6846.1399999999994</v>
      </c>
      <c r="G33" s="19">
        <f>G34+G39+G42+G45+G37</f>
        <v>6855.07</v>
      </c>
      <c r="H33" s="9"/>
      <c r="I33" s="50"/>
      <c r="J33" s="49" t="e">
        <f t="shared" si="1"/>
        <v>#DIV/0!</v>
      </c>
    </row>
    <row r="34" spans="1:10" ht="31.5">
      <c r="A34" s="47" t="s">
        <v>44</v>
      </c>
      <c r="B34" s="27"/>
      <c r="C34" s="27">
        <f>C35+C36</f>
        <v>1035.3</v>
      </c>
      <c r="D34" s="27"/>
      <c r="E34" s="20" t="e">
        <f t="shared" si="0"/>
        <v>#DIV/0!</v>
      </c>
      <c r="F34" s="27">
        <f>F35+F36</f>
        <v>641.9</v>
      </c>
      <c r="G34" s="27">
        <f>G35+G36</f>
        <v>1100.3</v>
      </c>
      <c r="H34" s="9"/>
      <c r="I34" s="50"/>
      <c r="J34" s="49" t="e">
        <f t="shared" si="1"/>
        <v>#DIV/0!</v>
      </c>
    </row>
    <row r="35" spans="1:10" ht="32.25" customHeight="1">
      <c r="A35" s="23" t="s">
        <v>18</v>
      </c>
      <c r="B35" s="20"/>
      <c r="C35" s="20">
        <v>1035.3</v>
      </c>
      <c r="D35" s="19"/>
      <c r="E35" s="20" t="e">
        <f t="shared" si="0"/>
        <v>#DIV/0!</v>
      </c>
      <c r="F35" s="20">
        <v>641.9</v>
      </c>
      <c r="G35" s="20">
        <v>1100.3</v>
      </c>
      <c r="H35" s="10"/>
      <c r="I35" s="52"/>
      <c r="J35" s="49" t="e">
        <f t="shared" si="1"/>
        <v>#DIV/0!</v>
      </c>
    </row>
    <row r="36" spans="1:10" ht="32.25" customHeight="1">
      <c r="A36" s="23" t="s">
        <v>93</v>
      </c>
      <c r="B36" s="20"/>
      <c r="C36" s="20">
        <v>0</v>
      </c>
      <c r="D36" s="19"/>
      <c r="E36" s="20" t="e">
        <f t="shared" si="0"/>
        <v>#DIV/0!</v>
      </c>
      <c r="F36" s="20">
        <v>0</v>
      </c>
      <c r="G36" s="20">
        <v>0</v>
      </c>
      <c r="H36" s="46"/>
      <c r="I36" s="46"/>
      <c r="J36" s="49" t="e">
        <f t="shared" si="1"/>
        <v>#DIV/0!</v>
      </c>
    </row>
    <row r="37" spans="1:10" ht="32.25" customHeight="1">
      <c r="A37" s="47" t="s">
        <v>97</v>
      </c>
      <c r="B37" s="27"/>
      <c r="C37" s="27">
        <f>C38</f>
        <v>2026</v>
      </c>
      <c r="D37" s="27"/>
      <c r="E37" s="20" t="e">
        <f t="shared" si="0"/>
        <v>#DIV/0!</v>
      </c>
      <c r="F37" s="27">
        <f>F38</f>
        <v>0</v>
      </c>
      <c r="G37" s="27">
        <f>G38</f>
        <v>0</v>
      </c>
      <c r="H37" s="46"/>
      <c r="I37" s="46"/>
      <c r="J37" s="49" t="e">
        <f t="shared" si="1"/>
        <v>#DIV/0!</v>
      </c>
    </row>
    <row r="38" spans="1:10" ht="32.25" customHeight="1">
      <c r="A38" s="23" t="s">
        <v>94</v>
      </c>
      <c r="B38" s="20"/>
      <c r="C38" s="20">
        <v>2026</v>
      </c>
      <c r="D38" s="19"/>
      <c r="E38" s="20" t="e">
        <f t="shared" si="0"/>
        <v>#DIV/0!</v>
      </c>
      <c r="F38" s="20">
        <v>0</v>
      </c>
      <c r="G38" s="20">
        <v>0</v>
      </c>
      <c r="H38" s="46"/>
      <c r="I38" s="46"/>
      <c r="J38" s="49" t="e">
        <f t="shared" si="1"/>
        <v>#DIV/0!</v>
      </c>
    </row>
    <row r="39" spans="1:10" ht="31.5">
      <c r="A39" s="47" t="s">
        <v>45</v>
      </c>
      <c r="B39" s="27"/>
      <c r="C39" s="27">
        <f>C40+C41</f>
        <v>258.69</v>
      </c>
      <c r="D39" s="27"/>
      <c r="E39" s="20" t="e">
        <f t="shared" si="0"/>
        <v>#DIV/0!</v>
      </c>
      <c r="F39" s="27">
        <f>F40+F41</f>
        <v>267.8</v>
      </c>
      <c r="G39" s="27">
        <f>G40+G41</f>
        <v>276.73</v>
      </c>
      <c r="H39" s="12"/>
      <c r="I39" s="12"/>
      <c r="J39" s="49" t="e">
        <f t="shared" si="1"/>
        <v>#DIV/0!</v>
      </c>
    </row>
    <row r="40" spans="1:10" ht="63">
      <c r="A40" s="23" t="s">
        <v>47</v>
      </c>
      <c r="B40" s="20"/>
      <c r="C40" s="20">
        <v>232.75</v>
      </c>
      <c r="D40" s="19"/>
      <c r="E40" s="20" t="e">
        <f t="shared" si="0"/>
        <v>#DIV/0!</v>
      </c>
      <c r="F40" s="20">
        <v>241.27</v>
      </c>
      <c r="G40" s="20">
        <v>250.2</v>
      </c>
      <c r="H40" s="1"/>
      <c r="I40" s="1"/>
      <c r="J40" s="49" t="e">
        <f t="shared" si="1"/>
        <v>#DIV/0!</v>
      </c>
    </row>
    <row r="41" spans="1:10" ht="47.25">
      <c r="A41" s="23" t="s">
        <v>46</v>
      </c>
      <c r="B41" s="20"/>
      <c r="C41" s="20">
        <v>25.94</v>
      </c>
      <c r="D41" s="19"/>
      <c r="E41" s="20" t="e">
        <f t="shared" si="0"/>
        <v>#DIV/0!</v>
      </c>
      <c r="F41" s="20">
        <v>26.53</v>
      </c>
      <c r="G41" s="20">
        <v>26.53</v>
      </c>
      <c r="H41" s="1"/>
      <c r="I41" s="1"/>
      <c r="J41" s="49" t="e">
        <f t="shared" si="1"/>
        <v>#DIV/0!</v>
      </c>
    </row>
    <row r="42" spans="1:10" ht="15.75">
      <c r="A42" s="47" t="s">
        <v>19</v>
      </c>
      <c r="B42" s="27"/>
      <c r="C42" s="27">
        <f>C43+C44</f>
        <v>5288.04</v>
      </c>
      <c r="D42" s="27"/>
      <c r="E42" s="20" t="e">
        <f t="shared" si="0"/>
        <v>#DIV/0!</v>
      </c>
      <c r="F42" s="27">
        <f>F43+F44</f>
        <v>5936.44</v>
      </c>
      <c r="G42" s="27">
        <f>G43+G44</f>
        <v>5478.04</v>
      </c>
      <c r="H42" s="1"/>
      <c r="I42" s="1"/>
      <c r="J42" s="49" t="e">
        <f t="shared" si="1"/>
        <v>#DIV/0!</v>
      </c>
    </row>
    <row r="43" spans="1:10" ht="63">
      <c r="A43" s="23" t="s">
        <v>95</v>
      </c>
      <c r="B43" s="20"/>
      <c r="C43" s="20">
        <v>385.44</v>
      </c>
      <c r="D43" s="19"/>
      <c r="E43" s="20" t="e">
        <f t="shared" si="0"/>
        <v>#DIV/0!</v>
      </c>
      <c r="F43" s="20">
        <v>390.44</v>
      </c>
      <c r="G43" s="20">
        <v>390.44</v>
      </c>
      <c r="H43" s="1"/>
      <c r="I43" s="1"/>
      <c r="J43" s="49" t="e">
        <f t="shared" si="1"/>
        <v>#DIV/0!</v>
      </c>
    </row>
    <row r="44" spans="1:10" ht="47.25">
      <c r="A44" s="23" t="s">
        <v>96</v>
      </c>
      <c r="B44" s="20"/>
      <c r="C44" s="20">
        <v>4902.6000000000004</v>
      </c>
      <c r="D44" s="19"/>
      <c r="E44" s="20" t="e">
        <f t="shared" si="0"/>
        <v>#DIV/0!</v>
      </c>
      <c r="F44" s="20">
        <v>5546</v>
      </c>
      <c r="G44" s="20">
        <v>5087.6000000000004</v>
      </c>
      <c r="H44" s="1"/>
      <c r="I44" s="1"/>
      <c r="J44" s="49" t="e">
        <f t="shared" si="1"/>
        <v>#DIV/0!</v>
      </c>
    </row>
    <row r="45" spans="1:10" ht="15.75">
      <c r="A45" s="47"/>
      <c r="B45" s="27"/>
      <c r="C45" s="27"/>
      <c r="D45" s="27"/>
      <c r="E45" s="20"/>
      <c r="F45" s="27"/>
      <c r="G45" s="27"/>
      <c r="H45" s="1"/>
      <c r="I45" s="1"/>
      <c r="J45" s="49"/>
    </row>
    <row r="46" spans="1:10" ht="15.75">
      <c r="A46" s="23"/>
      <c r="B46" s="20"/>
      <c r="C46" s="20"/>
      <c r="D46" s="19"/>
      <c r="E46" s="20"/>
      <c r="F46" s="20"/>
      <c r="G46" s="20"/>
      <c r="H46" s="1"/>
      <c r="I46" s="1"/>
      <c r="J46" s="49"/>
    </row>
  </sheetData>
  <mergeCells count="10">
    <mergeCell ref="E1:G1"/>
    <mergeCell ref="A2:G2"/>
    <mergeCell ref="A3:G3"/>
    <mergeCell ref="A5:A7"/>
    <mergeCell ref="B5:B7"/>
    <mergeCell ref="C5:E5"/>
    <mergeCell ref="F5:F7"/>
    <mergeCell ref="G5:G7"/>
    <mergeCell ref="C6:C7"/>
    <mergeCell ref="D6:E6"/>
  </mergeCells>
  <pageMargins left="1.1811023622047245" right="0.59055118110236227" top="0.98425196850393704" bottom="0.78740157480314965" header="0.31496062992125984" footer="0.31496062992125984"/>
  <pageSetup paperSize="9" scale="75" fitToHeight="0" orientation="portrait" r:id="rId1"/>
  <headerFooter alignWithMargins="0">
    <oddFooter>&amp;C&amp;L&amp;R&amp;"Times New Roman"&amp;10&amp;P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 </vt:lpstr>
      <vt:lpstr>расходы (2)</vt:lpstr>
      <vt:lpstr>расходы доля</vt:lpstr>
      <vt:lpstr>доходы доля 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Дуркина-АФ</dc:creator>
  <dc:description>POI HSSF rep:2.31.50.56</dc:description>
  <cp:lastModifiedBy>user</cp:lastModifiedBy>
  <cp:lastPrinted>2022-11-10T12:51:37Z</cp:lastPrinted>
  <dcterms:created xsi:type="dcterms:W3CDTF">2014-02-25T07:25:35Z</dcterms:created>
  <dcterms:modified xsi:type="dcterms:W3CDTF">2022-11-10T12:51:56Z</dcterms:modified>
</cp:coreProperties>
</file>