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 " sheetId="8" r:id="rId1"/>
    <sheet name="расходы (2)" sheetId="11" r:id="rId2"/>
  </sheets>
  <definedNames>
    <definedName name="_xlnm.Print_Titles" localSheetId="0">'доходы '!#REF!,'доходы '!$8:$8</definedName>
    <definedName name="_xlnm.Print_Titles" localSheetId="1">'расходы (2)'!#REF!,'расходы (2)'!$8:$8</definedName>
  </definedNames>
  <calcPr calcId="124519"/>
</workbook>
</file>

<file path=xl/calcChain.xml><?xml version="1.0" encoding="utf-8"?>
<calcChain xmlns="http://schemas.openxmlformats.org/spreadsheetml/2006/main">
  <c r="F37" i="8"/>
  <c r="G25"/>
  <c r="F25"/>
  <c r="G10" i="11"/>
  <c r="C29"/>
  <c r="C26"/>
  <c r="H14"/>
  <c r="G14"/>
  <c r="D14"/>
  <c r="C14"/>
  <c r="G37" i="8"/>
  <c r="C37"/>
  <c r="B37"/>
  <c r="C25"/>
  <c r="F48" i="11"/>
  <c r="E48"/>
  <c r="H47"/>
  <c r="G47"/>
  <c r="E47"/>
  <c r="D47"/>
  <c r="F47" s="1"/>
  <c r="C47"/>
  <c r="F46"/>
  <c r="E46"/>
  <c r="H45"/>
  <c r="G45"/>
  <c r="D45"/>
  <c r="F45" s="1"/>
  <c r="C45"/>
  <c r="F44"/>
  <c r="E44"/>
  <c r="H43"/>
  <c r="G43"/>
  <c r="D43"/>
  <c r="F43" s="1"/>
  <c r="C43"/>
  <c r="F42"/>
  <c r="E42"/>
  <c r="H41"/>
  <c r="G41"/>
  <c r="D41"/>
  <c r="C41"/>
  <c r="F40"/>
  <c r="E40"/>
  <c r="F39"/>
  <c r="E39"/>
  <c r="E38"/>
  <c r="F37"/>
  <c r="E37"/>
  <c r="F36"/>
  <c r="E36"/>
  <c r="H35"/>
  <c r="H32" s="1"/>
  <c r="G35"/>
  <c r="G32" s="1"/>
  <c r="D35"/>
  <c r="C35"/>
  <c r="F34"/>
  <c r="E34"/>
  <c r="E33"/>
  <c r="C33"/>
  <c r="F30"/>
  <c r="E30"/>
  <c r="H29"/>
  <c r="G29"/>
  <c r="F29"/>
  <c r="D29"/>
  <c r="F28"/>
  <c r="E28"/>
  <c r="H26"/>
  <c r="G26"/>
  <c r="D26"/>
  <c r="E26"/>
  <c r="F25"/>
  <c r="E25"/>
  <c r="E23"/>
  <c r="H22"/>
  <c r="G22"/>
  <c r="D22"/>
  <c r="C22"/>
  <c r="F21"/>
  <c r="E21"/>
  <c r="F20"/>
  <c r="E20"/>
  <c r="F19"/>
  <c r="E19"/>
  <c r="F18"/>
  <c r="E18"/>
  <c r="F17"/>
  <c r="E17"/>
  <c r="F16"/>
  <c r="E16"/>
  <c r="F15"/>
  <c r="E15"/>
  <c r="F13"/>
  <c r="E13"/>
  <c r="F12"/>
  <c r="E12"/>
  <c r="E29" l="1"/>
  <c r="E45"/>
  <c r="E22"/>
  <c r="D11"/>
  <c r="E41"/>
  <c r="E35"/>
  <c r="F26"/>
  <c r="E14"/>
  <c r="F22"/>
  <c r="H11"/>
  <c r="H10" s="1"/>
  <c r="C32"/>
  <c r="F41"/>
  <c r="E43"/>
  <c r="G11"/>
  <c r="F14"/>
  <c r="C11"/>
  <c r="D32"/>
  <c r="F33"/>
  <c r="F35"/>
  <c r="D10"/>
  <c r="G34" i="8"/>
  <c r="G29"/>
  <c r="G23"/>
  <c r="G20"/>
  <c r="G18" s="1"/>
  <c r="G16"/>
  <c r="G12"/>
  <c r="F34"/>
  <c r="F29"/>
  <c r="F23"/>
  <c r="F20"/>
  <c r="F18" s="1"/>
  <c r="F16"/>
  <c r="F12"/>
  <c r="E13"/>
  <c r="E15"/>
  <c r="E17"/>
  <c r="E19"/>
  <c r="E20"/>
  <c r="E22"/>
  <c r="E24"/>
  <c r="E28"/>
  <c r="E35"/>
  <c r="E36"/>
  <c r="E38"/>
  <c r="E39"/>
  <c r="E40"/>
  <c r="D13"/>
  <c r="D15"/>
  <c r="D17"/>
  <c r="D19"/>
  <c r="D21"/>
  <c r="D22"/>
  <c r="D24"/>
  <c r="D26"/>
  <c r="D27"/>
  <c r="D28"/>
  <c r="D29"/>
  <c r="D30"/>
  <c r="D31"/>
  <c r="D32"/>
  <c r="D35"/>
  <c r="D36"/>
  <c r="D38"/>
  <c r="D39"/>
  <c r="D40"/>
  <c r="B34"/>
  <c r="B29"/>
  <c r="B25"/>
  <c r="E25" s="1"/>
  <c r="B23"/>
  <c r="B20"/>
  <c r="B18" s="1"/>
  <c r="B16"/>
  <c r="B12"/>
  <c r="C12"/>
  <c r="C16"/>
  <c r="E16" s="1"/>
  <c r="C20"/>
  <c r="C18" s="1"/>
  <c r="C23"/>
  <c r="E23" s="1"/>
  <c r="C29"/>
  <c r="C34"/>
  <c r="D12" l="1"/>
  <c r="D23"/>
  <c r="E37"/>
  <c r="B33"/>
  <c r="D25"/>
  <c r="D18"/>
  <c r="D16"/>
  <c r="E11" i="11"/>
  <c r="C10"/>
  <c r="E10" s="1"/>
  <c r="E32"/>
  <c r="F32"/>
  <c r="F11"/>
  <c r="E34" i="8"/>
  <c r="G33"/>
  <c r="F33"/>
  <c r="D37"/>
  <c r="D34"/>
  <c r="F11"/>
  <c r="D20"/>
  <c r="E18"/>
  <c r="E12"/>
  <c r="G11"/>
  <c r="C33"/>
  <c r="B11"/>
  <c r="B10" s="1"/>
  <c r="C11"/>
  <c r="F10" i="11" l="1"/>
  <c r="G10" i="8"/>
  <c r="F10"/>
  <c r="E33"/>
  <c r="D33"/>
  <c r="E11"/>
  <c r="D11"/>
  <c r="C10"/>
  <c r="D10" l="1"/>
  <c r="E10"/>
</calcChain>
</file>

<file path=xl/sharedStrings.xml><?xml version="1.0" encoding="utf-8"?>
<sst xmlns="http://schemas.openxmlformats.org/spreadsheetml/2006/main" count="130" uniqueCount="111">
  <si>
    <t>2</t>
  </si>
  <si>
    <t>3</t>
  </si>
  <si>
    <t>4</t>
  </si>
  <si>
    <t>5</t>
  </si>
  <si>
    <t/>
  </si>
  <si>
    <t>ИТОГО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</si>
  <si>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</si>
  <si>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</si>
  <si>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</si>
  <si>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</si>
  <si>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</si>
  <si>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</si>
  <si>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</si>
  <si>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</si>
  <si>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</si>
  <si>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</si>
  <si>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</si>
  <si>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</si>
  <si>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</si>
  <si>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</si>
  <si>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Иные межбюджетные трансферты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</si>
  <si>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</si>
  <si>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</si>
  <si>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</si>
  <si>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</si>
  <si>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</si>
  <si>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</si>
  <si>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</si>
  <si>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</si>
  <si>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</si>
  <si>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</si>
  <si>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</si>
  <si>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</si>
  <si>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</si>
  <si>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</si>
  <si>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</si>
  <si>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</si>
  <si>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</si>
  <si>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</si>
  <si>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</si>
  <si>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</si>
  <si>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</si>
  <si>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Центральный аппарат</t>
  </si>
  <si>
    <t>Жилищное  хозяйство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</si>
  <si>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</si>
  <si>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</si>
  <si>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>Прочие доходы от компесации затрат бюджетов сельских поселений</t>
  </si>
  <si>
    <t>Дотации бюджетам бюджетной системы РФ</t>
  </si>
  <si>
    <t>Субвенции бюджетам бюджетной системы РФ</t>
  </si>
  <si>
    <t>Субвенции бюджетам  сельских поселений на выполнение передаваемых полномочий субъектов РФ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</si>
  <si>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</si>
  <si>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Земельный налог с организаций</t>
  </si>
  <si>
    <t>Земельный налог с физических лиц</t>
  </si>
  <si>
    <t>ШТРАФЫ, САНКЦИИ,ВОЗМЕЩЕНИЕ УЩЕРБА</t>
  </si>
  <si>
    <t>Прочие поступления от денежных взысканий (штрафов) и иных сумм в возмещение ущерба</t>
  </si>
  <si>
    <t>Наименование доходов бюджета</t>
  </si>
  <si>
    <t>сумма</t>
  </si>
  <si>
    <t>плюс , минус</t>
  </si>
  <si>
    <t>К роста</t>
  </si>
  <si>
    <t>2020 год (прогноз)</t>
  </si>
  <si>
    <t>2021 год (прогноз)</t>
  </si>
  <si>
    <t>Динамика доходов бюджета муниципального образования сельского поселения "Коровий Ручей"</t>
  </si>
  <si>
    <t>0100</t>
  </si>
  <si>
    <t>0102</t>
  </si>
  <si>
    <t>0103</t>
  </si>
  <si>
    <t>0104</t>
  </si>
  <si>
    <t>Осуществление первичного воинского учета на территориях , где отсутствуют военные комиссариаты</t>
  </si>
  <si>
    <t>Осуществление госудаственного полномочия РК по определению перечня должностных лиц ОМС уполномоченных составлять протоколы об административных нарушениях</t>
  </si>
  <si>
    <t>Иные межбюджетные  трансферты на организацию  надежного теплоснабжения пторебителей на территории поселения</t>
  </si>
  <si>
    <t>Иные межбюджетные трансферты на организацию переданных полномочий по обеспечению твердым топливом</t>
  </si>
  <si>
    <t>0106</t>
  </si>
  <si>
    <t>0111</t>
  </si>
  <si>
    <t>0113</t>
  </si>
  <si>
    <t>Выполнение других обязательств  органов местного самоуправления</t>
  </si>
  <si>
    <t>0300</t>
  </si>
  <si>
    <t>0310</t>
  </si>
  <si>
    <t>Обслуживание, содержание и ремонт пожарных водоемов</t>
  </si>
  <si>
    <t>0400</t>
  </si>
  <si>
    <t>0409</t>
  </si>
  <si>
    <t>0500</t>
  </si>
  <si>
    <t>0501</t>
  </si>
  <si>
    <t>0503</t>
  </si>
  <si>
    <t>Уличное освещение</t>
  </si>
  <si>
    <t>Работы на объектах улично-дорожной сети</t>
  </si>
  <si>
    <t>Организация и содержание мест захоронения</t>
  </si>
  <si>
    <t>Прочие мероприятия по благоустройству сельского поселения</t>
  </si>
  <si>
    <t>Реализация народных проектоа в сфере занятости населения</t>
  </si>
  <si>
    <t xml:space="preserve">Молодежная политика </t>
  </si>
  <si>
    <t>0700</t>
  </si>
  <si>
    <t>0707</t>
  </si>
  <si>
    <t>0800</t>
  </si>
  <si>
    <t>0801</t>
  </si>
  <si>
    <t>1000</t>
  </si>
  <si>
    <t>1001</t>
  </si>
  <si>
    <t>1100</t>
  </si>
  <si>
    <t>1101</t>
  </si>
  <si>
    <t>Динамика расходов бюджета муниципального образования сельского поселения "Коровий Ручей"</t>
  </si>
  <si>
    <t>Приложение №1</t>
  </si>
  <si>
    <t>Приложение №2</t>
  </si>
  <si>
    <t>Условно утвержденные расходы</t>
  </si>
  <si>
    <t>Другие вопросы в области национальной экономики</t>
  </si>
  <si>
    <t>Муниципальный жилищный фонд</t>
  </si>
  <si>
    <t>Освещение деятельности органов местного самоуправления в средствах массовой информации</t>
  </si>
  <si>
    <t>2019 год (оценка)</t>
  </si>
  <si>
    <t>2022 год (прогноз)</t>
  </si>
  <si>
    <t>Сравнение с 2019 годом</t>
  </si>
  <si>
    <t>Осуществ. переданных полномочий по созданию по признанию помещения жилым</t>
  </si>
  <si>
    <t>Защита населенияи территории от чрезвычайных ситуаций природного и техногенного характера</t>
  </si>
  <si>
    <t>0309</t>
  </si>
  <si>
    <t>04 12</t>
  </si>
  <si>
    <t>(тыс. руб.)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</si>
</sst>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</font>
    <font>
      <sz val="12"/>
      <name val="Times New Roman CYR"/>
    </font>
    <font>
      <i/>
      <sz val="12"/>
      <name val="Times New Roman CYR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 CYR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8" fillId="0" borderId="0" xfId="0" applyFont="1" applyBorder="1"/>
    <xf numFmtId="16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4" fontId="10" fillId="0" borderId="7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/>
    </xf>
    <xf numFmtId="164" fontId="10" fillId="0" borderId="7" xfId="0" applyNumberFormat="1" applyFont="1" applyBorder="1" applyAlignment="1" applyProtection="1">
      <alignment horizontal="justify" vertical="center" wrapText="1"/>
    </xf>
    <xf numFmtId="4" fontId="10" fillId="0" borderId="7" xfId="0" applyNumberFormat="1" applyFont="1" applyBorder="1" applyAlignment="1" applyProtection="1">
      <alignment horizontal="right"/>
    </xf>
    <xf numFmtId="4" fontId="11" fillId="0" borderId="7" xfId="0" applyNumberFormat="1" applyFont="1" applyBorder="1" applyAlignment="1" applyProtection="1">
      <alignment horizontal="right"/>
    </xf>
    <xf numFmtId="164" fontId="12" fillId="0" borderId="7" xfId="0" applyNumberFormat="1" applyFont="1" applyBorder="1" applyAlignment="1" applyProtection="1">
      <alignment horizontal="justify" vertical="center" wrapText="1"/>
    </xf>
    <xf numFmtId="4" fontId="12" fillId="0" borderId="7" xfId="0" applyNumberFormat="1" applyFont="1" applyBorder="1" applyAlignment="1" applyProtection="1">
      <alignment horizontal="right"/>
    </xf>
    <xf numFmtId="164" fontId="11" fillId="0" borderId="7" xfId="0" applyNumberFormat="1" applyFont="1" applyBorder="1" applyAlignment="1" applyProtection="1">
      <alignment horizontal="justify" vertical="center" wrapText="1"/>
    </xf>
    <xf numFmtId="164" fontId="14" fillId="0" borderId="3" xfId="0" applyNumberFormat="1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4" fontId="13" fillId="0" borderId="7" xfId="0" applyNumberFormat="1" applyFont="1" applyBorder="1" applyAlignment="1" applyProtection="1">
      <alignment horizontal="right"/>
    </xf>
    <xf numFmtId="4" fontId="17" fillId="0" borderId="7" xfId="0" applyNumberFormat="1" applyFont="1" applyBorder="1" applyAlignment="1" applyProtection="1">
      <alignment horizontal="right"/>
    </xf>
    <xf numFmtId="4" fontId="11" fillId="0" borderId="17" xfId="0" applyNumberFormat="1" applyFont="1" applyBorder="1" applyAlignment="1" applyProtection="1">
      <alignment horizontal="right"/>
    </xf>
    <xf numFmtId="4" fontId="18" fillId="0" borderId="7" xfId="0" applyNumberFormat="1" applyFont="1" applyBorder="1" applyAlignment="1" applyProtection="1">
      <alignment horizontal="right"/>
    </xf>
    <xf numFmtId="4" fontId="19" fillId="0" borderId="7" xfId="0" applyNumberFormat="1" applyFont="1" applyBorder="1" applyAlignment="1" applyProtection="1">
      <alignment horizontal="right"/>
    </xf>
    <xf numFmtId="49" fontId="20" fillId="0" borderId="8" xfId="0" applyNumberFormat="1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justify" vertical="center" wrapText="1"/>
    </xf>
    <xf numFmtId="49" fontId="3" fillId="0" borderId="8" xfId="0" applyNumberFormat="1" applyFont="1" applyFill="1" applyBorder="1" applyAlignment="1">
      <alignment horizontal="justify" vertical="center" wrapText="1"/>
    </xf>
    <xf numFmtId="49" fontId="2" fillId="0" borderId="8" xfId="0" applyNumberFormat="1" applyFont="1" applyFill="1" applyBorder="1" applyAlignment="1">
      <alignment horizontal="justify" vertical="center" wrapText="1"/>
    </xf>
    <xf numFmtId="49" fontId="3" fillId="0" borderId="15" xfId="0" applyNumberFormat="1" applyFont="1" applyFill="1" applyBorder="1" applyAlignment="1">
      <alignment horizontal="justify" vertical="center" wrapText="1"/>
    </xf>
    <xf numFmtId="49" fontId="3" fillId="0" borderId="16" xfId="0" applyNumberFormat="1" applyFont="1" applyFill="1" applyBorder="1" applyAlignment="1">
      <alignment horizontal="justify" vertical="center" wrapText="1"/>
    </xf>
    <xf numFmtId="49" fontId="3" fillId="0" borderId="5" xfId="0" applyNumberFormat="1" applyFont="1" applyFill="1" applyBorder="1" applyAlignment="1">
      <alignment horizontal="justify" vertical="center" wrapText="1"/>
    </xf>
    <xf numFmtId="49" fontId="20" fillId="0" borderId="15" xfId="0" applyNumberFormat="1" applyFont="1" applyFill="1" applyBorder="1" applyAlignment="1">
      <alignment horizontal="justify" vertical="center" wrapText="1"/>
    </xf>
    <xf numFmtId="49" fontId="20" fillId="0" borderId="5" xfId="0" applyNumberFormat="1" applyFont="1" applyFill="1" applyBorder="1" applyAlignment="1">
      <alignment horizontal="justify" vertical="center" wrapText="1"/>
    </xf>
    <xf numFmtId="0" fontId="1" fillId="0" borderId="5" xfId="0" applyFont="1" applyBorder="1"/>
    <xf numFmtId="2" fontId="21" fillId="0" borderId="13" xfId="0" applyNumberFormat="1" applyFont="1" applyBorder="1"/>
    <xf numFmtId="2" fontId="1" fillId="0" borderId="13" xfId="0" applyNumberFormat="1" applyFont="1" applyBorder="1"/>
    <xf numFmtId="0" fontId="21" fillId="0" borderId="5" xfId="0" applyFont="1" applyBorder="1"/>
    <xf numFmtId="0" fontId="21" fillId="0" borderId="13" xfId="0" applyFont="1" applyBorder="1"/>
    <xf numFmtId="49" fontId="3" fillId="0" borderId="18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/>
    <xf numFmtId="4" fontId="10" fillId="0" borderId="19" xfId="0" applyNumberFormat="1" applyFont="1" applyBorder="1" applyAlignment="1" applyProtection="1">
      <alignment horizontal="right"/>
    </xf>
    <xf numFmtId="4" fontId="11" fillId="0" borderId="19" xfId="0" applyNumberFormat="1" applyFont="1" applyBorder="1" applyAlignment="1" applyProtection="1">
      <alignment horizontal="right"/>
    </xf>
    <xf numFmtId="0" fontId="0" fillId="0" borderId="5" xfId="0" applyBorder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21" fillId="0" borderId="5" xfId="0" applyNumberFormat="1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top" wrapText="1"/>
    </xf>
    <xf numFmtId="164" fontId="8" fillId="0" borderId="14" xfId="0" applyNumberFormat="1" applyFont="1" applyFill="1" applyBorder="1" applyAlignment="1">
      <alignment horizontal="center" vertical="top" wrapText="1"/>
    </xf>
    <xf numFmtId="164" fontId="8" fillId="0" borderId="13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14" fillId="0" borderId="12" xfId="0" applyNumberFormat="1" applyFont="1" applyFill="1" applyBorder="1" applyAlignment="1">
      <alignment horizontal="center" vertical="top" wrapText="1"/>
    </xf>
    <xf numFmtId="164" fontId="14" fillId="0" borderId="1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showGridLines="0" workbookViewId="0">
      <selection activeCell="G39" sqref="G39"/>
    </sheetView>
  </sheetViews>
  <sheetFormatPr defaultRowHeight="18" customHeight="1"/>
  <cols>
    <col min="1" max="1" width="45.140625" customWidth="1"/>
    <col min="2" max="3" width="10.140625" customWidth="1"/>
    <col min="4" max="4" width="9" customWidth="1"/>
    <col min="5" max="5" width="9.7109375" customWidth="1"/>
    <col min="6" max="7" width="10.28515625" customWidth="1"/>
    <col min="8" max="8" width="8.85546875" hidden="1" customWidth="1"/>
    <col min="9" max="9" width="0.28515625" customWidth="1"/>
  </cols>
  <sheetData>
    <row r="1" spans="1:9" ht="18" customHeight="1">
      <c r="E1" s="59" t="s">
        <v>97</v>
      </c>
      <c r="F1" s="59"/>
      <c r="G1" s="59"/>
    </row>
    <row r="2" spans="1:9" ht="18" customHeight="1">
      <c r="A2" s="63" t="s">
        <v>61</v>
      </c>
      <c r="B2" s="63"/>
      <c r="C2" s="63"/>
      <c r="D2" s="63"/>
      <c r="E2" s="63"/>
      <c r="F2" s="63"/>
      <c r="G2" s="63"/>
      <c r="H2" s="1"/>
      <c r="I2" s="1"/>
    </row>
    <row r="3" spans="1:9" ht="18" customHeight="1">
      <c r="A3" s="64"/>
      <c r="B3" s="64"/>
      <c r="C3" s="64"/>
      <c r="D3" s="64"/>
      <c r="E3" s="64"/>
      <c r="F3" s="64"/>
      <c r="G3" s="64"/>
      <c r="H3" s="1"/>
      <c r="I3" s="1"/>
    </row>
    <row r="4" spans="1:9" ht="17.45" customHeight="1">
      <c r="A4" s="2"/>
      <c r="B4" s="2"/>
      <c r="C4" s="2"/>
      <c r="D4" s="2"/>
      <c r="E4" s="2"/>
      <c r="F4" s="2"/>
      <c r="G4" s="2" t="s">
        <v>110</v>
      </c>
      <c r="H4" s="2"/>
      <c r="I4" s="2"/>
    </row>
    <row r="5" spans="1:9" ht="18.75" customHeight="1">
      <c r="A5" s="68" t="s">
        <v>55</v>
      </c>
      <c r="B5" s="65" t="s">
        <v>103</v>
      </c>
      <c r="C5" s="71" t="s">
        <v>59</v>
      </c>
      <c r="D5" s="72"/>
      <c r="E5" s="73"/>
      <c r="F5" s="60" t="s">
        <v>60</v>
      </c>
      <c r="G5" s="60" t="s">
        <v>104</v>
      </c>
      <c r="H5" s="3"/>
      <c r="I5" s="4"/>
    </row>
    <row r="6" spans="1:9" ht="30.75" customHeight="1">
      <c r="A6" s="69"/>
      <c r="B6" s="66"/>
      <c r="C6" s="74" t="s">
        <v>56</v>
      </c>
      <c r="D6" s="76" t="s">
        <v>105</v>
      </c>
      <c r="E6" s="77"/>
      <c r="F6" s="61"/>
      <c r="G6" s="61"/>
      <c r="H6" s="14"/>
      <c r="I6" s="15"/>
    </row>
    <row r="7" spans="1:9" ht="51" customHeight="1">
      <c r="A7" s="70"/>
      <c r="B7" s="67"/>
      <c r="C7" s="75"/>
      <c r="D7" s="24" t="s">
        <v>57</v>
      </c>
      <c r="E7" s="25" t="s">
        <v>58</v>
      </c>
      <c r="F7" s="62"/>
      <c r="G7" s="62"/>
      <c r="H7" s="13" t="s">
        <v>4</v>
      </c>
      <c r="I7" s="5" t="s">
        <v>4</v>
      </c>
    </row>
    <row r="8" spans="1:9" ht="18" hidden="1" customHeight="1">
      <c r="A8" s="6" t="s">
        <v>0</v>
      </c>
      <c r="B8" s="6"/>
      <c r="C8" s="6" t="s">
        <v>1</v>
      </c>
      <c r="D8" s="6" t="s">
        <v>1</v>
      </c>
      <c r="E8" s="6"/>
      <c r="F8" s="6"/>
      <c r="G8" s="6"/>
      <c r="H8" s="7" t="s">
        <v>2</v>
      </c>
      <c r="I8" s="7" t="s">
        <v>3</v>
      </c>
    </row>
    <row r="9" spans="1:9" ht="15.75">
      <c r="A9" s="16">
        <v>1</v>
      </c>
      <c r="B9" s="16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8">
        <v>7340900</v>
      </c>
      <c r="I9" s="8">
        <v>7484100</v>
      </c>
    </row>
    <row r="10" spans="1:9" ht="15.75">
      <c r="A10" s="18" t="s">
        <v>5</v>
      </c>
      <c r="B10" s="19">
        <f>B11+B33</f>
        <v>6565.7</v>
      </c>
      <c r="C10" s="19">
        <f>C11+C33</f>
        <v>6754.5</v>
      </c>
      <c r="D10" s="19">
        <f>C10-B10</f>
        <v>188.80000000000018</v>
      </c>
      <c r="E10" s="20">
        <f>C10/B10</f>
        <v>1.0287555020789863</v>
      </c>
      <c r="F10" s="19">
        <f>F11+F33</f>
        <v>6871</v>
      </c>
      <c r="G10" s="19">
        <f>G11+G33</f>
        <v>7150.8</v>
      </c>
      <c r="H10" s="8">
        <v>1677600</v>
      </c>
      <c r="I10" s="8">
        <v>1699500</v>
      </c>
    </row>
    <row r="11" spans="1:9" ht="31.5">
      <c r="A11" s="18" t="s">
        <v>6</v>
      </c>
      <c r="B11" s="19">
        <f>B12+B14+B16+B18+B23+B25+B29</f>
        <v>703</v>
      </c>
      <c r="C11" s="19">
        <f>C12+C14+C16+C18+C23+C25+C29</f>
        <v>662</v>
      </c>
      <c r="D11" s="19">
        <f t="shared" ref="D11:D40" si="0">C11-B11</f>
        <v>-41</v>
      </c>
      <c r="E11" s="20">
        <f t="shared" ref="E11:E40" si="1">C11/B11</f>
        <v>0.94167852062588908</v>
      </c>
      <c r="F11" s="19">
        <f>F12+F14+F16+F18+F23+F25+F29</f>
        <v>684</v>
      </c>
      <c r="G11" s="19">
        <f>G12+G14+G16+G18+G23+G25+G29</f>
        <v>708</v>
      </c>
      <c r="H11" s="8">
        <v>687380</v>
      </c>
      <c r="I11" s="8">
        <v>689467.6</v>
      </c>
    </row>
    <row r="12" spans="1:9" ht="15.75">
      <c r="A12" s="18" t="s">
        <v>7</v>
      </c>
      <c r="B12" s="19">
        <f>B13</f>
        <v>248</v>
      </c>
      <c r="C12" s="19">
        <f>C13</f>
        <v>163</v>
      </c>
      <c r="D12" s="19">
        <f t="shared" si="0"/>
        <v>-85</v>
      </c>
      <c r="E12" s="20">
        <f t="shared" si="1"/>
        <v>0.657258064516129</v>
      </c>
      <c r="F12" s="19">
        <f>F13</f>
        <v>165</v>
      </c>
      <c r="G12" s="19">
        <f>G13</f>
        <v>167</v>
      </c>
      <c r="H12" s="9">
        <v>687380</v>
      </c>
      <c r="I12" s="9">
        <v>689467.6</v>
      </c>
    </row>
    <row r="13" spans="1:9" ht="15.75">
      <c r="A13" s="21" t="s">
        <v>8</v>
      </c>
      <c r="B13" s="22">
        <v>248</v>
      </c>
      <c r="C13" s="22">
        <v>163</v>
      </c>
      <c r="D13" s="19">
        <f t="shared" si="0"/>
        <v>-85</v>
      </c>
      <c r="E13" s="20">
        <f t="shared" si="1"/>
        <v>0.657258064516129</v>
      </c>
      <c r="F13" s="22">
        <v>165</v>
      </c>
      <c r="G13" s="22">
        <v>167</v>
      </c>
      <c r="H13" s="8">
        <v>244600</v>
      </c>
      <c r="I13" s="8">
        <v>249500</v>
      </c>
    </row>
    <row r="14" spans="1:9" ht="7.5" customHeight="1">
      <c r="A14" s="18"/>
      <c r="B14" s="19"/>
      <c r="C14" s="19"/>
      <c r="D14" s="19"/>
      <c r="E14" s="20"/>
      <c r="F14" s="19"/>
      <c r="G14" s="19"/>
      <c r="H14" s="9">
        <v>71275.56</v>
      </c>
      <c r="I14" s="9">
        <v>72701.070000000007</v>
      </c>
    </row>
    <row r="15" spans="1:9" ht="3" customHeight="1">
      <c r="A15" s="21"/>
      <c r="B15" s="22"/>
      <c r="C15" s="22"/>
      <c r="D15" s="19">
        <f t="shared" si="0"/>
        <v>0</v>
      </c>
      <c r="E15" s="20" t="e">
        <f t="shared" si="1"/>
        <v>#DIV/0!</v>
      </c>
      <c r="F15" s="22"/>
      <c r="G15" s="22"/>
      <c r="H15" s="9">
        <v>2029.8</v>
      </c>
      <c r="I15" s="9">
        <v>2070.4</v>
      </c>
    </row>
    <row r="16" spans="1:9" ht="16.5" customHeight="1">
      <c r="A16" s="18" t="s">
        <v>9</v>
      </c>
      <c r="B16" s="19">
        <f>B17</f>
        <v>2</v>
      </c>
      <c r="C16" s="19">
        <f>C17</f>
        <v>7</v>
      </c>
      <c r="D16" s="19">
        <f t="shared" si="0"/>
        <v>5</v>
      </c>
      <c r="E16" s="20">
        <f t="shared" si="1"/>
        <v>3.5</v>
      </c>
      <c r="F16" s="19">
        <f>F17</f>
        <v>7</v>
      </c>
      <c r="G16" s="19">
        <f>G17</f>
        <v>7</v>
      </c>
      <c r="H16" s="9">
        <v>12240</v>
      </c>
      <c r="I16" s="9">
        <v>12484.8</v>
      </c>
    </row>
    <row r="17" spans="1:9" ht="15.75">
      <c r="A17" s="21" t="s">
        <v>10</v>
      </c>
      <c r="B17" s="22">
        <v>2</v>
      </c>
      <c r="C17" s="22">
        <v>7</v>
      </c>
      <c r="D17" s="19">
        <f t="shared" si="0"/>
        <v>5</v>
      </c>
      <c r="E17" s="20">
        <f t="shared" si="1"/>
        <v>3.5</v>
      </c>
      <c r="F17" s="22">
        <v>7</v>
      </c>
      <c r="G17" s="22">
        <v>7</v>
      </c>
      <c r="H17" s="8">
        <v>121380</v>
      </c>
      <c r="I17" s="8">
        <v>123807.6</v>
      </c>
    </row>
    <row r="18" spans="1:9" ht="15.75">
      <c r="A18" s="18" t="s">
        <v>11</v>
      </c>
      <c r="B18" s="19">
        <f>B19+B20</f>
        <v>291</v>
      </c>
      <c r="C18" s="19">
        <f>C19+C20</f>
        <v>299</v>
      </c>
      <c r="D18" s="19">
        <f t="shared" si="0"/>
        <v>8</v>
      </c>
      <c r="E18" s="20">
        <f t="shared" si="1"/>
        <v>1.0274914089347078</v>
      </c>
      <c r="F18" s="19">
        <f>F19+F20</f>
        <v>308</v>
      </c>
      <c r="G18" s="19">
        <f>G19+G20</f>
        <v>319</v>
      </c>
      <c r="H18" s="9">
        <v>61200</v>
      </c>
      <c r="I18" s="9">
        <v>62424</v>
      </c>
    </row>
    <row r="19" spans="1:9" ht="15.75">
      <c r="A19" s="21" t="s">
        <v>12</v>
      </c>
      <c r="B19" s="22">
        <v>110</v>
      </c>
      <c r="C19" s="22">
        <v>87</v>
      </c>
      <c r="D19" s="19">
        <f t="shared" si="0"/>
        <v>-23</v>
      </c>
      <c r="E19" s="20">
        <f t="shared" si="1"/>
        <v>0.79090909090909089</v>
      </c>
      <c r="F19" s="22">
        <v>94</v>
      </c>
      <c r="G19" s="22">
        <v>102</v>
      </c>
      <c r="H19" s="10">
        <v>60180</v>
      </c>
      <c r="I19" s="10">
        <v>61383.6</v>
      </c>
    </row>
    <row r="20" spans="1:9" ht="15.75">
      <c r="A20" s="21" t="s">
        <v>13</v>
      </c>
      <c r="B20" s="22">
        <f>B21+B22</f>
        <v>181</v>
      </c>
      <c r="C20" s="22">
        <f>C21+C22</f>
        <v>212</v>
      </c>
      <c r="D20" s="19">
        <f t="shared" si="0"/>
        <v>31</v>
      </c>
      <c r="E20" s="20">
        <f t="shared" si="1"/>
        <v>1.1712707182320441</v>
      </c>
      <c r="F20" s="22">
        <f>F21+F22</f>
        <v>214</v>
      </c>
      <c r="G20" s="22">
        <f>G21+G22</f>
        <v>217</v>
      </c>
      <c r="H20" s="9">
        <v>13260</v>
      </c>
      <c r="I20" s="9">
        <v>13525.2</v>
      </c>
    </row>
    <row r="21" spans="1:9" ht="15.75">
      <c r="A21" s="21" t="s">
        <v>51</v>
      </c>
      <c r="B21" s="22">
        <v>86</v>
      </c>
      <c r="C21" s="22">
        <v>122</v>
      </c>
      <c r="D21" s="19">
        <f t="shared" si="0"/>
        <v>36</v>
      </c>
      <c r="E21" s="20"/>
      <c r="F21" s="22">
        <v>123</v>
      </c>
      <c r="G21" s="22">
        <v>125</v>
      </c>
      <c r="H21" s="9"/>
      <c r="I21" s="9"/>
    </row>
    <row r="22" spans="1:9" ht="15.75">
      <c r="A22" s="21" t="s">
        <v>52</v>
      </c>
      <c r="B22" s="22">
        <v>95</v>
      </c>
      <c r="C22" s="22">
        <v>90</v>
      </c>
      <c r="D22" s="19">
        <f t="shared" si="0"/>
        <v>-5</v>
      </c>
      <c r="E22" s="20">
        <f t="shared" si="1"/>
        <v>0.94736842105263153</v>
      </c>
      <c r="F22" s="22">
        <v>91</v>
      </c>
      <c r="G22" s="22">
        <v>92</v>
      </c>
      <c r="H22" s="9"/>
      <c r="I22" s="9"/>
    </row>
    <row r="23" spans="1:9" ht="15.75">
      <c r="A23" s="18" t="s">
        <v>14</v>
      </c>
      <c r="B23" s="19">
        <f>B24</f>
        <v>12</v>
      </c>
      <c r="C23" s="19">
        <f>C24</f>
        <v>10</v>
      </c>
      <c r="D23" s="19">
        <f t="shared" si="0"/>
        <v>-2</v>
      </c>
      <c r="E23" s="20">
        <f t="shared" si="1"/>
        <v>0.83333333333333337</v>
      </c>
      <c r="F23" s="19">
        <f>F24</f>
        <v>10</v>
      </c>
      <c r="G23" s="19">
        <f>G24</f>
        <v>10</v>
      </c>
      <c r="H23" s="8">
        <v>612000</v>
      </c>
      <c r="I23" s="8">
        <v>624240</v>
      </c>
    </row>
    <row r="24" spans="1:9" ht="63.75" customHeight="1">
      <c r="A24" s="21" t="s">
        <v>15</v>
      </c>
      <c r="B24" s="22">
        <v>12</v>
      </c>
      <c r="C24" s="22">
        <v>10</v>
      </c>
      <c r="D24" s="19">
        <f t="shared" si="0"/>
        <v>-2</v>
      </c>
      <c r="E24" s="20">
        <f t="shared" si="1"/>
        <v>0.83333333333333337</v>
      </c>
      <c r="F24" s="22">
        <v>10</v>
      </c>
      <c r="G24" s="22">
        <v>10</v>
      </c>
      <c r="H24" s="10">
        <v>612000</v>
      </c>
      <c r="I24" s="10">
        <v>624240</v>
      </c>
    </row>
    <row r="25" spans="1:9" ht="69" customHeight="1">
      <c r="A25" s="18" t="s">
        <v>16</v>
      </c>
      <c r="B25" s="19">
        <f>B26+B27+B28</f>
        <v>130</v>
      </c>
      <c r="C25" s="19">
        <f>C27+C28</f>
        <v>160</v>
      </c>
      <c r="D25" s="19">
        <f t="shared" si="0"/>
        <v>30</v>
      </c>
      <c r="E25" s="20">
        <f t="shared" si="1"/>
        <v>1.2307692307692308</v>
      </c>
      <c r="F25" s="19">
        <f>F27+F28</f>
        <v>170</v>
      </c>
      <c r="G25" s="19">
        <f>G27+G28</f>
        <v>180</v>
      </c>
      <c r="H25" s="8"/>
      <c r="I25" s="8"/>
    </row>
    <row r="26" spans="1:9" ht="13.5" customHeight="1">
      <c r="A26" s="23"/>
      <c r="B26" s="20">
        <v>0</v>
      </c>
      <c r="C26" s="20">
        <v>0</v>
      </c>
      <c r="D26" s="19">
        <f t="shared" si="0"/>
        <v>0</v>
      </c>
      <c r="E26" s="20"/>
      <c r="F26" s="20">
        <v>0</v>
      </c>
      <c r="G26" s="20">
        <v>0</v>
      </c>
      <c r="H26" s="9"/>
      <c r="I26" s="9"/>
    </row>
    <row r="27" spans="1:9" ht="92.25" customHeight="1">
      <c r="A27" s="23" t="s">
        <v>44</v>
      </c>
      <c r="B27" s="20">
        <v>0</v>
      </c>
      <c r="C27" s="20">
        <v>0</v>
      </c>
      <c r="D27" s="19">
        <f t="shared" si="0"/>
        <v>0</v>
      </c>
      <c r="E27" s="20"/>
      <c r="F27" s="20">
        <v>0</v>
      </c>
      <c r="G27" s="20">
        <v>0</v>
      </c>
      <c r="H27" s="8">
        <v>5663300</v>
      </c>
      <c r="I27" s="8">
        <v>5784600</v>
      </c>
    </row>
    <row r="28" spans="1:9" ht="127.5" customHeight="1">
      <c r="A28" s="23" t="s">
        <v>41</v>
      </c>
      <c r="B28" s="20">
        <v>130</v>
      </c>
      <c r="C28" s="20">
        <v>160</v>
      </c>
      <c r="D28" s="19">
        <f t="shared" si="0"/>
        <v>30</v>
      </c>
      <c r="E28" s="20">
        <f t="shared" si="1"/>
        <v>1.2307692307692308</v>
      </c>
      <c r="F28" s="20">
        <v>170</v>
      </c>
      <c r="G28" s="20">
        <v>180</v>
      </c>
      <c r="H28" s="9">
        <v>3342700</v>
      </c>
      <c r="I28" s="9">
        <v>3413600</v>
      </c>
    </row>
    <row r="29" spans="1:9" ht="47.25">
      <c r="A29" s="18" t="s">
        <v>45</v>
      </c>
      <c r="B29" s="19">
        <f>B30</f>
        <v>20</v>
      </c>
      <c r="C29" s="19">
        <f>C30</f>
        <v>23</v>
      </c>
      <c r="D29" s="19">
        <f t="shared" si="0"/>
        <v>3</v>
      </c>
      <c r="E29" s="20"/>
      <c r="F29" s="19">
        <f>F30</f>
        <v>24</v>
      </c>
      <c r="G29" s="19">
        <f>G30</f>
        <v>25</v>
      </c>
      <c r="H29" s="10">
        <v>14800</v>
      </c>
      <c r="I29" s="10">
        <v>14800</v>
      </c>
    </row>
    <row r="30" spans="1:9" ht="30" customHeight="1">
      <c r="A30" s="23" t="s">
        <v>46</v>
      </c>
      <c r="B30" s="22">
        <v>20</v>
      </c>
      <c r="C30" s="22">
        <v>23</v>
      </c>
      <c r="D30" s="19">
        <f t="shared" si="0"/>
        <v>3</v>
      </c>
      <c r="E30" s="20"/>
      <c r="F30" s="22">
        <v>24</v>
      </c>
      <c r="G30" s="22">
        <v>25</v>
      </c>
      <c r="H30" s="9">
        <v>197600</v>
      </c>
      <c r="I30" s="9">
        <v>197600</v>
      </c>
    </row>
    <row r="31" spans="1:9" ht="30" customHeight="1">
      <c r="A31" s="18" t="s">
        <v>53</v>
      </c>
      <c r="B31" s="22"/>
      <c r="C31" s="22"/>
      <c r="D31" s="19">
        <f t="shared" si="0"/>
        <v>0</v>
      </c>
      <c r="E31" s="20"/>
      <c r="F31" s="22"/>
      <c r="G31" s="22"/>
      <c r="H31" s="9"/>
      <c r="I31" s="9"/>
    </row>
    <row r="32" spans="1:9" ht="30" customHeight="1">
      <c r="A32" s="23" t="s">
        <v>54</v>
      </c>
      <c r="B32" s="22"/>
      <c r="C32" s="22"/>
      <c r="D32" s="19">
        <f t="shared" si="0"/>
        <v>0</v>
      </c>
      <c r="E32" s="20"/>
      <c r="F32" s="22"/>
      <c r="G32" s="22"/>
      <c r="H32" s="9"/>
      <c r="I32" s="9"/>
    </row>
    <row r="33" spans="1:9" ht="63">
      <c r="A33" s="18" t="s">
        <v>17</v>
      </c>
      <c r="B33" s="19">
        <f>B34+B37+B40</f>
        <v>5862.7</v>
      </c>
      <c r="C33" s="19">
        <f>C34+C37+C40</f>
        <v>6092.5</v>
      </c>
      <c r="D33" s="19">
        <f t="shared" si="0"/>
        <v>229.80000000000018</v>
      </c>
      <c r="E33" s="20">
        <f t="shared" si="1"/>
        <v>1.0391969570334487</v>
      </c>
      <c r="F33" s="19">
        <f>F34+F37+F40</f>
        <v>6187</v>
      </c>
      <c r="G33" s="19">
        <f>G34+G37+G40</f>
        <v>6442.8</v>
      </c>
      <c r="H33" s="9"/>
      <c r="I33" s="9"/>
    </row>
    <row r="34" spans="1:9" ht="31.5">
      <c r="A34" s="23" t="s">
        <v>47</v>
      </c>
      <c r="B34" s="20">
        <f>B35+B36</f>
        <v>5323.9</v>
      </c>
      <c r="C34" s="20">
        <f>C35+C36</f>
        <v>5540.5</v>
      </c>
      <c r="D34" s="19">
        <f t="shared" si="0"/>
        <v>216.60000000000036</v>
      </c>
      <c r="E34" s="20">
        <f t="shared" si="1"/>
        <v>1.0406844606397567</v>
      </c>
      <c r="F34" s="20">
        <f>F35+F36</f>
        <v>5634.4</v>
      </c>
      <c r="G34" s="20">
        <f>G35+G36</f>
        <v>5886.7</v>
      </c>
      <c r="H34" s="9"/>
      <c r="I34" s="9"/>
    </row>
    <row r="35" spans="1:9" ht="32.25" customHeight="1">
      <c r="A35" s="23" t="s">
        <v>18</v>
      </c>
      <c r="B35" s="20">
        <v>1337.7</v>
      </c>
      <c r="C35" s="20">
        <v>918.3</v>
      </c>
      <c r="D35" s="19">
        <f t="shared" si="0"/>
        <v>-419.40000000000009</v>
      </c>
      <c r="E35" s="20">
        <f t="shared" si="1"/>
        <v>0.68647678851760474</v>
      </c>
      <c r="F35" s="20">
        <v>370.4</v>
      </c>
      <c r="G35" s="20">
        <v>724.7</v>
      </c>
      <c r="H35" s="10"/>
      <c r="I35" s="10"/>
    </row>
    <row r="36" spans="1:9" ht="35.25" customHeight="1">
      <c r="A36" s="23" t="s">
        <v>19</v>
      </c>
      <c r="B36" s="20">
        <v>3986.2</v>
      </c>
      <c r="C36" s="20">
        <v>4622.2</v>
      </c>
      <c r="D36" s="19">
        <f t="shared" si="0"/>
        <v>636</v>
      </c>
      <c r="E36" s="20">
        <f t="shared" si="1"/>
        <v>1.1595504490492199</v>
      </c>
      <c r="F36" s="20">
        <v>5264</v>
      </c>
      <c r="G36" s="20">
        <v>5162</v>
      </c>
      <c r="H36" s="11"/>
      <c r="I36" s="11"/>
    </row>
    <row r="37" spans="1:9" ht="31.5">
      <c r="A37" s="23" t="s">
        <v>48</v>
      </c>
      <c r="B37" s="20">
        <f>B38+B39</f>
        <v>287.7</v>
      </c>
      <c r="C37" s="20">
        <f>C38+C39</f>
        <v>173.20000000000002</v>
      </c>
      <c r="D37" s="19">
        <f t="shared" si="0"/>
        <v>-114.49999999999997</v>
      </c>
      <c r="E37" s="20">
        <f t="shared" si="1"/>
        <v>0.60201598887730279</v>
      </c>
      <c r="F37" s="20">
        <f>F38+F39</f>
        <v>173.8</v>
      </c>
      <c r="G37" s="20">
        <f>G38+G39</f>
        <v>177.29999999999998</v>
      </c>
      <c r="H37" s="12"/>
      <c r="I37" s="12"/>
    </row>
    <row r="38" spans="1:9" ht="63">
      <c r="A38" s="23" t="s">
        <v>50</v>
      </c>
      <c r="B38" s="20">
        <v>266.3</v>
      </c>
      <c r="C38" s="20">
        <v>150.30000000000001</v>
      </c>
      <c r="D38" s="19">
        <f t="shared" si="0"/>
        <v>-116</v>
      </c>
      <c r="E38" s="20">
        <f t="shared" si="1"/>
        <v>0.56440105144573793</v>
      </c>
      <c r="F38" s="20">
        <v>150.80000000000001</v>
      </c>
      <c r="G38" s="20">
        <v>153.6</v>
      </c>
      <c r="H38" s="1"/>
      <c r="I38" s="1"/>
    </row>
    <row r="39" spans="1:9" ht="47.25">
      <c r="A39" s="23" t="s">
        <v>49</v>
      </c>
      <c r="B39" s="20">
        <v>21.4</v>
      </c>
      <c r="C39" s="20">
        <v>22.9</v>
      </c>
      <c r="D39" s="19">
        <f t="shared" si="0"/>
        <v>1.5</v>
      </c>
      <c r="E39" s="20">
        <f t="shared" si="1"/>
        <v>1.0700934579439252</v>
      </c>
      <c r="F39" s="20">
        <v>23</v>
      </c>
      <c r="G39" s="20">
        <v>23.7</v>
      </c>
      <c r="H39" s="1"/>
      <c r="I39" s="1"/>
    </row>
    <row r="40" spans="1:9" ht="15.75">
      <c r="A40" s="23" t="s">
        <v>20</v>
      </c>
      <c r="B40" s="20">
        <v>251.1</v>
      </c>
      <c r="C40" s="20">
        <v>378.8</v>
      </c>
      <c r="D40" s="19">
        <f t="shared" si="0"/>
        <v>127.70000000000002</v>
      </c>
      <c r="E40" s="20">
        <f t="shared" si="1"/>
        <v>1.508562325766627</v>
      </c>
      <c r="F40" s="20">
        <v>378.8</v>
      </c>
      <c r="G40" s="20">
        <v>378.8</v>
      </c>
      <c r="H40" s="1"/>
      <c r="I40" s="1"/>
    </row>
  </sheetData>
  <mergeCells count="10">
    <mergeCell ref="E1:G1"/>
    <mergeCell ref="F5:F7"/>
    <mergeCell ref="G5:G7"/>
    <mergeCell ref="A2:G2"/>
    <mergeCell ref="A3:G3"/>
    <mergeCell ref="B5:B7"/>
    <mergeCell ref="A5:A7"/>
    <mergeCell ref="C5:E5"/>
    <mergeCell ref="C6:C7"/>
    <mergeCell ref="D6:E6"/>
  </mergeCells>
  <pageMargins left="1.1811023622047245" right="0.59055118110236227" top="0.98425196850393704" bottom="0.78740157480314965" header="0.31496062992125984" footer="0.31496062992125984"/>
  <pageSetup paperSize="9" scale="75" fitToHeight="0" orientation="portrait" r:id="rId1"/>
  <headerFooter alignWithMargins="0">
    <oddFooter>&amp;C&amp;L&amp;R&amp;"Times New Roman"&amp;10&amp;P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workbookViewId="0">
      <selection activeCell="K10" sqref="K10"/>
    </sheetView>
  </sheetViews>
  <sheetFormatPr defaultRowHeight="18" customHeight="1"/>
  <cols>
    <col min="1" max="1" width="45.140625" customWidth="1"/>
    <col min="2" max="2" width="5.85546875" customWidth="1"/>
    <col min="3" max="4" width="10.140625" customWidth="1"/>
    <col min="5" max="5" width="9.85546875" customWidth="1"/>
    <col min="6" max="6" width="9.7109375" customWidth="1"/>
    <col min="7" max="8" width="10.28515625" customWidth="1"/>
    <col min="9" max="9" width="8.85546875" hidden="1" customWidth="1"/>
    <col min="10" max="10" width="0.28515625" customWidth="1"/>
  </cols>
  <sheetData>
    <row r="1" spans="1:10" ht="18" customHeight="1">
      <c r="F1" s="59" t="s">
        <v>98</v>
      </c>
      <c r="G1" s="59"/>
      <c r="H1" s="59"/>
    </row>
    <row r="2" spans="1:10" ht="18" customHeight="1">
      <c r="A2" s="63" t="s">
        <v>96</v>
      </c>
      <c r="B2" s="63"/>
      <c r="C2" s="63"/>
      <c r="D2" s="63"/>
      <c r="E2" s="63"/>
      <c r="F2" s="63"/>
      <c r="G2" s="63"/>
      <c r="H2" s="63"/>
      <c r="I2" s="1"/>
      <c r="J2" s="1"/>
    </row>
    <row r="3" spans="1:10" ht="18" customHeight="1">
      <c r="A3" s="64"/>
      <c r="B3" s="64"/>
      <c r="C3" s="64"/>
      <c r="D3" s="64"/>
      <c r="E3" s="64"/>
      <c r="F3" s="64"/>
      <c r="G3" s="64"/>
      <c r="H3" s="64"/>
      <c r="I3" s="1"/>
      <c r="J3" s="1"/>
    </row>
    <row r="4" spans="1:10" ht="17.4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.75" customHeight="1">
      <c r="A5" s="68" t="s">
        <v>55</v>
      </c>
      <c r="B5" s="53"/>
      <c r="C5" s="65" t="s">
        <v>103</v>
      </c>
      <c r="D5" s="71" t="s">
        <v>59</v>
      </c>
      <c r="E5" s="72"/>
      <c r="F5" s="73"/>
      <c r="G5" s="60" t="s">
        <v>60</v>
      </c>
      <c r="H5" s="60" t="s">
        <v>104</v>
      </c>
      <c r="I5" s="3"/>
      <c r="J5" s="4"/>
    </row>
    <row r="6" spans="1:10" ht="30.75" customHeight="1">
      <c r="A6" s="69"/>
      <c r="B6" s="54"/>
      <c r="C6" s="66"/>
      <c r="D6" s="78" t="s">
        <v>56</v>
      </c>
      <c r="E6" s="71" t="s">
        <v>105</v>
      </c>
      <c r="F6" s="73"/>
      <c r="G6" s="61"/>
      <c r="H6" s="61"/>
      <c r="I6" s="14"/>
      <c r="J6" s="15"/>
    </row>
    <row r="7" spans="1:10" ht="51" customHeight="1">
      <c r="A7" s="70"/>
      <c r="B7" s="55"/>
      <c r="C7" s="67"/>
      <c r="D7" s="79"/>
      <c r="E7" s="32" t="s">
        <v>57</v>
      </c>
      <c r="F7" s="33" t="s">
        <v>58</v>
      </c>
      <c r="G7" s="62"/>
      <c r="H7" s="62"/>
      <c r="I7" s="55" t="s">
        <v>4</v>
      </c>
      <c r="J7" s="5" t="s">
        <v>4</v>
      </c>
    </row>
    <row r="8" spans="1:10" ht="18" hidden="1" customHeight="1">
      <c r="A8" s="6" t="s">
        <v>0</v>
      </c>
      <c r="B8" s="6"/>
      <c r="C8" s="6"/>
      <c r="D8" s="6" t="s">
        <v>1</v>
      </c>
      <c r="E8" s="6" t="s">
        <v>1</v>
      </c>
      <c r="F8" s="6"/>
      <c r="G8" s="6"/>
      <c r="H8" s="6"/>
      <c r="I8" s="7" t="s">
        <v>2</v>
      </c>
      <c r="J8" s="7" t="s">
        <v>3</v>
      </c>
    </row>
    <row r="9" spans="1:10" ht="15.75">
      <c r="A9" s="16">
        <v>1</v>
      </c>
      <c r="B9" s="16"/>
      <c r="C9" s="16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8">
        <v>7340900</v>
      </c>
      <c r="J9" s="8">
        <v>7484100</v>
      </c>
    </row>
    <row r="10" spans="1:10" ht="15.75">
      <c r="A10" s="34" t="s">
        <v>21</v>
      </c>
      <c r="B10" s="34"/>
      <c r="C10" s="19">
        <f>C11+C26+C29+C32+C41+C43+C45+C47</f>
        <v>7195.7000000000007</v>
      </c>
      <c r="D10" s="19">
        <f>D11+D26+D29+D32+D41+D43+D45+D47</f>
        <v>6754.5000000000009</v>
      </c>
      <c r="E10" s="19">
        <f>D10-C10</f>
        <v>-441.19999999999982</v>
      </c>
      <c r="F10" s="20">
        <f>D10/C10</f>
        <v>0.93868560390233058</v>
      </c>
      <c r="G10" s="19">
        <f>G11+G26+G29+G32+G41+G43+G45+G47+G49</f>
        <v>6871.0000000000009</v>
      </c>
      <c r="H10" s="19">
        <f>H11+H26+H29+H32+H41+H43+H45+H47+H49</f>
        <v>7150.8000000000011</v>
      </c>
      <c r="I10" s="8">
        <v>1677600</v>
      </c>
      <c r="J10" s="8">
        <v>1699500</v>
      </c>
    </row>
    <row r="11" spans="1:10" ht="31.5">
      <c r="A11" s="31" t="s">
        <v>22</v>
      </c>
      <c r="B11" s="31" t="s">
        <v>62</v>
      </c>
      <c r="C11" s="30">
        <f>C12+C13+C14+C20+C21+C22</f>
        <v>5608.8</v>
      </c>
      <c r="D11" s="30">
        <f>D12+D13+D14+D20+D21+D22</f>
        <v>5518.1</v>
      </c>
      <c r="E11" s="19">
        <f t="shared" ref="E11:E48" si="0">D11-C11</f>
        <v>-90.699999999999818</v>
      </c>
      <c r="F11" s="20">
        <f t="shared" ref="F11:F48" si="1">D11/C11</f>
        <v>0.98382898302667243</v>
      </c>
      <c r="G11" s="30">
        <f>G12+G13+G14+G20+G21+G22</f>
        <v>5694.1</v>
      </c>
      <c r="H11" s="30">
        <f>H12+H13+H14+H20+H21+H22</f>
        <v>5702.2000000000007</v>
      </c>
      <c r="I11" s="8">
        <v>687380</v>
      </c>
      <c r="J11" s="8">
        <v>689467.6</v>
      </c>
    </row>
    <row r="12" spans="1:10" ht="63">
      <c r="A12" s="36" t="s">
        <v>23</v>
      </c>
      <c r="B12" s="36" t="s">
        <v>63</v>
      </c>
      <c r="C12" s="19">
        <v>1189.4000000000001</v>
      </c>
      <c r="D12" s="19">
        <v>1153.4000000000001</v>
      </c>
      <c r="E12" s="19">
        <f t="shared" si="0"/>
        <v>-36</v>
      </c>
      <c r="F12" s="20">
        <f t="shared" si="1"/>
        <v>0.96973263830502776</v>
      </c>
      <c r="G12" s="19">
        <v>1153.4000000000001</v>
      </c>
      <c r="H12" s="19">
        <v>1153.4000000000001</v>
      </c>
      <c r="I12" s="9">
        <v>687380</v>
      </c>
      <c r="J12" s="9">
        <v>689467.6</v>
      </c>
    </row>
    <row r="13" spans="1:10" ht="66" customHeight="1">
      <c r="A13" s="36" t="s">
        <v>24</v>
      </c>
      <c r="B13" s="36" t="s">
        <v>64</v>
      </c>
      <c r="C13" s="27">
        <v>9.5</v>
      </c>
      <c r="D13" s="27">
        <v>9.5</v>
      </c>
      <c r="E13" s="19">
        <f t="shared" si="0"/>
        <v>0</v>
      </c>
      <c r="F13" s="20">
        <f t="shared" si="1"/>
        <v>1</v>
      </c>
      <c r="G13" s="27">
        <v>9.5</v>
      </c>
      <c r="H13" s="27">
        <v>9.5</v>
      </c>
      <c r="I13" s="8">
        <v>244600</v>
      </c>
      <c r="J13" s="8">
        <v>249500</v>
      </c>
    </row>
    <row r="14" spans="1:10" ht="79.5" customHeight="1">
      <c r="A14" s="36" t="s">
        <v>25</v>
      </c>
      <c r="B14" s="36" t="s">
        <v>65</v>
      </c>
      <c r="C14" s="29">
        <f>C15+C16+C17+C18+C19</f>
        <v>4348.7</v>
      </c>
      <c r="D14" s="29">
        <f>D15+D16+D17+D18+D19</f>
        <v>4269.3</v>
      </c>
      <c r="E14" s="19">
        <f t="shared" si="0"/>
        <v>-79.399999999999636</v>
      </c>
      <c r="F14" s="20">
        <f t="shared" si="1"/>
        <v>0.98174166992434531</v>
      </c>
      <c r="G14" s="29">
        <f>G15+G16+G17+G18+G19</f>
        <v>4450.3</v>
      </c>
      <c r="H14" s="29">
        <f>H15+H16+H17+H18+H19</f>
        <v>4458.4000000000005</v>
      </c>
      <c r="I14" s="9">
        <v>71275.56</v>
      </c>
      <c r="J14" s="9">
        <v>72701.070000000007</v>
      </c>
    </row>
    <row r="15" spans="1:10" ht="48" customHeight="1">
      <c r="A15" s="35" t="s">
        <v>66</v>
      </c>
      <c r="B15" s="35"/>
      <c r="C15" s="26">
        <v>266.3</v>
      </c>
      <c r="D15" s="26">
        <v>150.30000000000001</v>
      </c>
      <c r="E15" s="19">
        <f t="shared" si="0"/>
        <v>-116</v>
      </c>
      <c r="F15" s="20">
        <f t="shared" si="1"/>
        <v>0.56440105144573793</v>
      </c>
      <c r="G15" s="26">
        <v>150.80000000000001</v>
      </c>
      <c r="H15" s="26">
        <v>153.6</v>
      </c>
      <c r="I15" s="9">
        <v>2029.8</v>
      </c>
      <c r="J15" s="9">
        <v>2070.4</v>
      </c>
    </row>
    <row r="16" spans="1:10" ht="78.75">
      <c r="A16" s="35" t="s">
        <v>67</v>
      </c>
      <c r="B16" s="35"/>
      <c r="C16" s="26">
        <v>21.4</v>
      </c>
      <c r="D16" s="26">
        <v>22.9</v>
      </c>
      <c r="E16" s="19">
        <f t="shared" si="0"/>
        <v>1.5</v>
      </c>
      <c r="F16" s="20">
        <f t="shared" si="1"/>
        <v>1.0700934579439252</v>
      </c>
      <c r="G16" s="26">
        <v>23</v>
      </c>
      <c r="H16" s="26">
        <v>23.7</v>
      </c>
      <c r="I16" s="8">
        <v>121380</v>
      </c>
      <c r="J16" s="8">
        <v>123807.6</v>
      </c>
    </row>
    <row r="17" spans="1:10" ht="47.25">
      <c r="A17" s="35" t="s">
        <v>68</v>
      </c>
      <c r="B17" s="35"/>
      <c r="C17" s="26">
        <v>0.8</v>
      </c>
      <c r="D17" s="26">
        <v>0</v>
      </c>
      <c r="E17" s="19">
        <f t="shared" si="0"/>
        <v>-0.8</v>
      </c>
      <c r="F17" s="20">
        <f t="shared" si="1"/>
        <v>0</v>
      </c>
      <c r="G17" s="26">
        <v>0</v>
      </c>
      <c r="H17" s="26">
        <v>0</v>
      </c>
      <c r="I17" s="9">
        <v>61200</v>
      </c>
      <c r="J17" s="9">
        <v>62424</v>
      </c>
    </row>
    <row r="18" spans="1:10" ht="47.25">
      <c r="A18" s="35" t="s">
        <v>69</v>
      </c>
      <c r="B18" s="35"/>
      <c r="C18" s="26">
        <v>0.5</v>
      </c>
      <c r="D18" s="26">
        <v>0</v>
      </c>
      <c r="E18" s="19">
        <f t="shared" si="0"/>
        <v>-0.5</v>
      </c>
      <c r="F18" s="20">
        <f t="shared" si="1"/>
        <v>0</v>
      </c>
      <c r="G18" s="26">
        <v>0</v>
      </c>
      <c r="H18" s="26">
        <v>0</v>
      </c>
      <c r="I18" s="10">
        <v>60180</v>
      </c>
      <c r="J18" s="10">
        <v>61383.6</v>
      </c>
    </row>
    <row r="19" spans="1:10" ht="15.75">
      <c r="A19" s="35" t="s">
        <v>42</v>
      </c>
      <c r="B19" s="35"/>
      <c r="C19" s="26">
        <v>4059.7</v>
      </c>
      <c r="D19" s="26">
        <v>4096.1000000000004</v>
      </c>
      <c r="E19" s="19">
        <f t="shared" si="0"/>
        <v>36.400000000000546</v>
      </c>
      <c r="F19" s="20">
        <f t="shared" si="1"/>
        <v>1.008966179766978</v>
      </c>
      <c r="G19" s="26">
        <v>4276.5</v>
      </c>
      <c r="H19" s="26">
        <v>4281.1000000000004</v>
      </c>
      <c r="I19" s="9">
        <v>13260</v>
      </c>
      <c r="J19" s="9">
        <v>13525.2</v>
      </c>
    </row>
    <row r="20" spans="1:10" ht="63">
      <c r="A20" s="36" t="s">
        <v>26</v>
      </c>
      <c r="B20" s="36" t="s">
        <v>70</v>
      </c>
      <c r="C20" s="27">
        <v>15</v>
      </c>
      <c r="D20" s="27">
        <v>15</v>
      </c>
      <c r="E20" s="19">
        <f t="shared" si="0"/>
        <v>0</v>
      </c>
      <c r="F20" s="20">
        <f t="shared" si="1"/>
        <v>1</v>
      </c>
      <c r="G20" s="27">
        <v>15</v>
      </c>
      <c r="H20" s="27">
        <v>15</v>
      </c>
      <c r="I20" s="9"/>
      <c r="J20" s="9">
        <v>15</v>
      </c>
    </row>
    <row r="21" spans="1:10" ht="15.75">
      <c r="A21" s="36" t="s">
        <v>27</v>
      </c>
      <c r="B21" s="36" t="s">
        <v>71</v>
      </c>
      <c r="C21" s="29">
        <v>0</v>
      </c>
      <c r="D21" s="29">
        <v>0</v>
      </c>
      <c r="E21" s="19">
        <f t="shared" si="0"/>
        <v>0</v>
      </c>
      <c r="F21" s="20" t="e">
        <f t="shared" si="1"/>
        <v>#DIV/0!</v>
      </c>
      <c r="G21" s="29">
        <v>0</v>
      </c>
      <c r="H21" s="29">
        <v>0</v>
      </c>
      <c r="I21" s="9"/>
      <c r="J21" s="9"/>
    </row>
    <row r="22" spans="1:10" ht="15.75">
      <c r="A22" s="36" t="s">
        <v>28</v>
      </c>
      <c r="B22" s="36" t="s">
        <v>72</v>
      </c>
      <c r="C22" s="19">
        <f>C23+C24+C25</f>
        <v>46.2</v>
      </c>
      <c r="D22" s="19">
        <f>D23+D24+D25</f>
        <v>70.900000000000006</v>
      </c>
      <c r="E22" s="19">
        <f t="shared" si="0"/>
        <v>24.700000000000003</v>
      </c>
      <c r="F22" s="20">
        <f t="shared" si="1"/>
        <v>1.5346320346320346</v>
      </c>
      <c r="G22" s="19">
        <f>G23+G24+G25</f>
        <v>65.900000000000006</v>
      </c>
      <c r="H22" s="19">
        <f>H23+H24+H25</f>
        <v>65.900000000000006</v>
      </c>
      <c r="I22" s="8">
        <v>612000</v>
      </c>
      <c r="J22" s="8">
        <v>624240</v>
      </c>
    </row>
    <row r="23" spans="1:10" ht="18.75" customHeight="1">
      <c r="A23" s="35" t="s">
        <v>106</v>
      </c>
      <c r="B23" s="35"/>
      <c r="C23" s="22">
        <v>0.7</v>
      </c>
      <c r="D23" s="22">
        <v>0</v>
      </c>
      <c r="E23" s="19">
        <f t="shared" si="0"/>
        <v>-0.7</v>
      </c>
      <c r="F23" s="20">
        <v>0</v>
      </c>
      <c r="G23" s="22">
        <v>0</v>
      </c>
      <c r="H23" s="22">
        <v>0</v>
      </c>
      <c r="I23" s="10">
        <v>612000</v>
      </c>
      <c r="J23" s="10">
        <v>624240</v>
      </c>
    </row>
    <row r="24" spans="1:10" ht="35.25" customHeight="1">
      <c r="A24" s="35" t="s">
        <v>102</v>
      </c>
      <c r="B24" s="35"/>
      <c r="C24" s="20">
        <v>8</v>
      </c>
      <c r="D24" s="20">
        <v>10</v>
      </c>
      <c r="E24" s="19"/>
      <c r="F24" s="20"/>
      <c r="G24" s="20">
        <v>5</v>
      </c>
      <c r="H24" s="20">
        <v>5</v>
      </c>
      <c r="I24" s="9"/>
      <c r="J24" s="9"/>
    </row>
    <row r="25" spans="1:10" ht="30.75" customHeight="1">
      <c r="A25" s="35" t="s">
        <v>73</v>
      </c>
      <c r="B25" s="35"/>
      <c r="C25" s="20">
        <v>37.5</v>
      </c>
      <c r="D25" s="20">
        <v>60.9</v>
      </c>
      <c r="E25" s="19">
        <f t="shared" si="0"/>
        <v>23.4</v>
      </c>
      <c r="F25" s="20">
        <f t="shared" si="1"/>
        <v>1.6239999999999999</v>
      </c>
      <c r="G25" s="20">
        <v>60.9</v>
      </c>
      <c r="H25" s="20">
        <v>60.9</v>
      </c>
      <c r="I25" s="8">
        <v>5663300</v>
      </c>
      <c r="J25" s="8">
        <v>5784600</v>
      </c>
    </row>
    <row r="26" spans="1:10" ht="33" customHeight="1">
      <c r="A26" s="31" t="s">
        <v>29</v>
      </c>
      <c r="B26" s="31" t="s">
        <v>74</v>
      </c>
      <c r="C26" s="27">
        <f>C28+C27</f>
        <v>7.1</v>
      </c>
      <c r="D26" s="27">
        <f>D28</f>
        <v>20</v>
      </c>
      <c r="E26" s="19">
        <f t="shared" si="0"/>
        <v>12.9</v>
      </c>
      <c r="F26" s="20">
        <f t="shared" si="1"/>
        <v>2.8169014084507045</v>
      </c>
      <c r="G26" s="27">
        <f>G28</f>
        <v>20</v>
      </c>
      <c r="H26" s="27">
        <f>H28</f>
        <v>20</v>
      </c>
      <c r="I26" s="9">
        <v>3342700</v>
      </c>
      <c r="J26" s="9">
        <v>3413600</v>
      </c>
    </row>
    <row r="27" spans="1:10" ht="33" customHeight="1">
      <c r="A27" s="35" t="s">
        <v>107</v>
      </c>
      <c r="B27" s="35" t="s">
        <v>108</v>
      </c>
      <c r="C27" s="20">
        <v>1.6</v>
      </c>
      <c r="D27" s="27"/>
      <c r="E27" s="19"/>
      <c r="F27" s="20"/>
      <c r="G27" s="27"/>
      <c r="H27" s="27"/>
      <c r="I27" s="9"/>
      <c r="J27" s="9"/>
    </row>
    <row r="28" spans="1:10" ht="31.5">
      <c r="A28" s="35" t="s">
        <v>76</v>
      </c>
      <c r="B28" s="35" t="s">
        <v>75</v>
      </c>
      <c r="C28" s="26">
        <v>5.5</v>
      </c>
      <c r="D28" s="26">
        <v>20</v>
      </c>
      <c r="E28" s="19">
        <f t="shared" si="0"/>
        <v>14.5</v>
      </c>
      <c r="F28" s="20">
        <f t="shared" si="1"/>
        <v>3.6363636363636362</v>
      </c>
      <c r="G28" s="26">
        <v>20</v>
      </c>
      <c r="H28" s="26">
        <v>20</v>
      </c>
      <c r="I28" s="10">
        <v>14800</v>
      </c>
      <c r="J28" s="10">
        <v>14800</v>
      </c>
    </row>
    <row r="29" spans="1:10" ht="19.5" customHeight="1">
      <c r="A29" s="31" t="s">
        <v>30</v>
      </c>
      <c r="B29" s="31" t="s">
        <v>77</v>
      </c>
      <c r="C29" s="27">
        <f>C30+C31</f>
        <v>250.3</v>
      </c>
      <c r="D29" s="27">
        <f>D30+D31</f>
        <v>378.8</v>
      </c>
      <c r="E29" s="19">
        <f t="shared" si="0"/>
        <v>128.5</v>
      </c>
      <c r="F29" s="20">
        <f t="shared" si="1"/>
        <v>1.5133839392728725</v>
      </c>
      <c r="G29" s="27">
        <f>G30</f>
        <v>378.8</v>
      </c>
      <c r="H29" s="27">
        <f>H30</f>
        <v>378.8</v>
      </c>
      <c r="I29" s="9"/>
      <c r="J29" s="9"/>
    </row>
    <row r="30" spans="1:10" ht="21.75" customHeight="1">
      <c r="A30" s="35" t="s">
        <v>31</v>
      </c>
      <c r="B30" s="35" t="s">
        <v>78</v>
      </c>
      <c r="C30" s="22">
        <v>249.8</v>
      </c>
      <c r="D30" s="22">
        <v>378.8</v>
      </c>
      <c r="E30" s="19">
        <f t="shared" si="0"/>
        <v>129</v>
      </c>
      <c r="F30" s="20">
        <f t="shared" si="1"/>
        <v>1.5164131305044035</v>
      </c>
      <c r="G30" s="22">
        <v>378.8</v>
      </c>
      <c r="H30" s="22">
        <v>378.8</v>
      </c>
      <c r="I30" s="9"/>
      <c r="J30" s="9"/>
    </row>
    <row r="31" spans="1:10" ht="31.5" customHeight="1">
      <c r="A31" s="35" t="s">
        <v>100</v>
      </c>
      <c r="B31" s="35" t="s">
        <v>109</v>
      </c>
      <c r="C31" s="22">
        <v>0.5</v>
      </c>
      <c r="D31" s="22">
        <v>0</v>
      </c>
      <c r="E31" s="19"/>
      <c r="F31" s="20"/>
      <c r="G31" s="22"/>
      <c r="H31" s="22"/>
      <c r="I31" s="9"/>
      <c r="J31" s="9"/>
    </row>
    <row r="32" spans="1:10" ht="31.5">
      <c r="A32" s="31" t="s">
        <v>32</v>
      </c>
      <c r="B32" s="31" t="s">
        <v>79</v>
      </c>
      <c r="C32" s="30">
        <f>C33+C35</f>
        <v>827.5</v>
      </c>
      <c r="D32" s="30">
        <f>D33+D35</f>
        <v>683.1</v>
      </c>
      <c r="E32" s="19">
        <f t="shared" si="0"/>
        <v>-144.39999999999998</v>
      </c>
      <c r="F32" s="20">
        <f t="shared" si="1"/>
        <v>0.82549848942598192</v>
      </c>
      <c r="G32" s="30">
        <f>G33+G35</f>
        <v>471.1</v>
      </c>
      <c r="H32" s="30">
        <f>H33+H35</f>
        <v>571.1</v>
      </c>
      <c r="I32" s="9"/>
      <c r="J32" s="9"/>
    </row>
    <row r="33" spans="1:10" ht="15.75">
      <c r="A33" s="36" t="s">
        <v>43</v>
      </c>
      <c r="B33" s="36" t="s">
        <v>80</v>
      </c>
      <c r="C33" s="29">
        <f>C34</f>
        <v>149.30000000000001</v>
      </c>
      <c r="D33" s="29">
        <v>160.1</v>
      </c>
      <c r="E33" s="19">
        <f t="shared" si="0"/>
        <v>10.799999999999983</v>
      </c>
      <c r="F33" s="20">
        <f t="shared" si="1"/>
        <v>1.0723375753516409</v>
      </c>
      <c r="G33" s="29">
        <v>130.1</v>
      </c>
      <c r="H33" s="29">
        <v>130.1</v>
      </c>
      <c r="I33" s="9"/>
      <c r="J33" s="9"/>
    </row>
    <row r="34" spans="1:10" ht="33" customHeight="1">
      <c r="A34" s="35" t="s">
        <v>101</v>
      </c>
      <c r="B34" s="35" t="s">
        <v>80</v>
      </c>
      <c r="C34" s="20">
        <v>149.30000000000001</v>
      </c>
      <c r="D34" s="20">
        <v>160.1</v>
      </c>
      <c r="E34" s="19">
        <f t="shared" si="0"/>
        <v>10.799999999999983</v>
      </c>
      <c r="F34" s="20">
        <f t="shared" si="1"/>
        <v>1.0723375753516409</v>
      </c>
      <c r="G34" s="20">
        <v>130.1</v>
      </c>
      <c r="H34" s="20">
        <v>130.1</v>
      </c>
      <c r="I34" s="10"/>
      <c r="J34" s="10"/>
    </row>
    <row r="35" spans="1:10" ht="20.25" customHeight="1">
      <c r="A35" s="36" t="s">
        <v>33</v>
      </c>
      <c r="B35" s="36" t="s">
        <v>81</v>
      </c>
      <c r="C35" s="19">
        <f>C36+C37+C38+C39+C40</f>
        <v>678.2</v>
      </c>
      <c r="D35" s="19">
        <f>D36+D37+D38+D39+D40</f>
        <v>523</v>
      </c>
      <c r="E35" s="19">
        <f t="shared" si="0"/>
        <v>-155.20000000000005</v>
      </c>
      <c r="F35" s="20">
        <f t="shared" si="1"/>
        <v>0.77115895016219405</v>
      </c>
      <c r="G35" s="19">
        <f>G36+G37+G38+G39+G40</f>
        <v>341</v>
      </c>
      <c r="H35" s="19">
        <f>H36+H37+H38+H39+H40</f>
        <v>441</v>
      </c>
      <c r="I35" s="11"/>
      <c r="J35" s="11"/>
    </row>
    <row r="36" spans="1:10" ht="15.75">
      <c r="A36" s="35" t="s">
        <v>82</v>
      </c>
      <c r="B36" s="36"/>
      <c r="C36" s="20">
        <v>309.5</v>
      </c>
      <c r="D36" s="20">
        <v>320</v>
      </c>
      <c r="E36" s="19">
        <f t="shared" si="0"/>
        <v>10.5</v>
      </c>
      <c r="F36" s="20">
        <f t="shared" si="1"/>
        <v>1.0339256865912763</v>
      </c>
      <c r="G36" s="20">
        <v>220</v>
      </c>
      <c r="H36" s="20">
        <v>320</v>
      </c>
      <c r="I36" s="12"/>
      <c r="J36" s="12"/>
    </row>
    <row r="37" spans="1:10" ht="19.5" customHeight="1">
      <c r="A37" s="37" t="s">
        <v>83</v>
      </c>
      <c r="B37" s="35"/>
      <c r="C37" s="20">
        <v>60</v>
      </c>
      <c r="D37" s="20">
        <v>100</v>
      </c>
      <c r="E37" s="19">
        <f t="shared" si="0"/>
        <v>40</v>
      </c>
      <c r="F37" s="20">
        <f t="shared" si="1"/>
        <v>1.6666666666666667</v>
      </c>
      <c r="G37" s="20">
        <v>100</v>
      </c>
      <c r="H37" s="20">
        <v>100</v>
      </c>
      <c r="I37" s="1"/>
      <c r="J37" s="1"/>
    </row>
    <row r="38" spans="1:10" ht="21" customHeight="1">
      <c r="A38" s="35" t="s">
        <v>84</v>
      </c>
      <c r="B38" s="35"/>
      <c r="C38" s="20">
        <v>0</v>
      </c>
      <c r="D38" s="20">
        <v>0</v>
      </c>
      <c r="E38" s="19">
        <f t="shared" si="0"/>
        <v>0</v>
      </c>
      <c r="F38" s="20">
        <v>0</v>
      </c>
      <c r="G38" s="20">
        <v>0</v>
      </c>
      <c r="H38" s="20">
        <v>0</v>
      </c>
      <c r="I38" s="1"/>
      <c r="J38" s="1"/>
    </row>
    <row r="39" spans="1:10" ht="31.5">
      <c r="A39" s="37" t="s">
        <v>85</v>
      </c>
      <c r="B39" s="38"/>
      <c r="C39" s="20">
        <v>308.7</v>
      </c>
      <c r="D39" s="20">
        <v>21</v>
      </c>
      <c r="E39" s="19">
        <f t="shared" si="0"/>
        <v>-287.7</v>
      </c>
      <c r="F39" s="20">
        <f t="shared" si="1"/>
        <v>6.8027210884353748E-2</v>
      </c>
      <c r="G39" s="20">
        <v>21</v>
      </c>
      <c r="H39" s="20">
        <v>21</v>
      </c>
      <c r="I39" s="1"/>
      <c r="J39" s="1"/>
    </row>
    <row r="40" spans="1:10" ht="31.5">
      <c r="A40" s="37" t="s">
        <v>86</v>
      </c>
      <c r="B40" s="39"/>
      <c r="C40" s="28">
        <v>0</v>
      </c>
      <c r="D40" s="28">
        <v>82</v>
      </c>
      <c r="E40" s="19">
        <f t="shared" si="0"/>
        <v>82</v>
      </c>
      <c r="F40" s="20" t="e">
        <f t="shared" si="1"/>
        <v>#DIV/0!</v>
      </c>
      <c r="G40" s="28">
        <v>0</v>
      </c>
      <c r="H40" s="28">
        <v>0</v>
      </c>
      <c r="I40" s="1"/>
      <c r="J40" s="1"/>
    </row>
    <row r="41" spans="1:10" ht="18" customHeight="1">
      <c r="A41" s="40" t="s">
        <v>34</v>
      </c>
      <c r="B41" s="41" t="s">
        <v>88</v>
      </c>
      <c r="C41" s="43">
        <f>C42</f>
        <v>353</v>
      </c>
      <c r="D41" s="43">
        <f>D42</f>
        <v>0</v>
      </c>
      <c r="E41" s="19">
        <f t="shared" si="0"/>
        <v>-353</v>
      </c>
      <c r="F41" s="20">
        <f t="shared" si="1"/>
        <v>0</v>
      </c>
      <c r="G41" s="43">
        <f>G42</f>
        <v>0</v>
      </c>
      <c r="H41" s="43">
        <f>H42</f>
        <v>0</v>
      </c>
    </row>
    <row r="42" spans="1:10" ht="18" customHeight="1">
      <c r="A42" s="37" t="s">
        <v>87</v>
      </c>
      <c r="B42" s="39" t="s">
        <v>89</v>
      </c>
      <c r="C42" s="44">
        <v>353</v>
      </c>
      <c r="D42" s="44">
        <v>0</v>
      </c>
      <c r="E42" s="19">
        <f t="shared" si="0"/>
        <v>-353</v>
      </c>
      <c r="F42" s="20">
        <f t="shared" si="1"/>
        <v>0</v>
      </c>
      <c r="G42" s="44">
        <v>0</v>
      </c>
      <c r="H42" s="44">
        <v>0</v>
      </c>
    </row>
    <row r="43" spans="1:10" ht="18" customHeight="1">
      <c r="A43" s="40" t="s">
        <v>35</v>
      </c>
      <c r="B43" s="41" t="s">
        <v>90</v>
      </c>
      <c r="C43" s="43">
        <f>C44</f>
        <v>5</v>
      </c>
      <c r="D43" s="43">
        <f>D44</f>
        <v>5</v>
      </c>
      <c r="E43" s="19">
        <f t="shared" si="0"/>
        <v>0</v>
      </c>
      <c r="F43" s="20">
        <f t="shared" si="1"/>
        <v>1</v>
      </c>
      <c r="G43" s="43">
        <f>G44</f>
        <v>5</v>
      </c>
      <c r="H43" s="43">
        <f>H44</f>
        <v>5</v>
      </c>
    </row>
    <row r="44" spans="1:10" ht="18" customHeight="1">
      <c r="A44" s="37" t="s">
        <v>36</v>
      </c>
      <c r="B44" s="39" t="s">
        <v>91</v>
      </c>
      <c r="C44" s="44">
        <v>5</v>
      </c>
      <c r="D44" s="44">
        <v>5</v>
      </c>
      <c r="E44" s="19">
        <f t="shared" si="0"/>
        <v>0</v>
      </c>
      <c r="F44" s="20">
        <f t="shared" si="1"/>
        <v>1</v>
      </c>
      <c r="G44" s="44">
        <v>5</v>
      </c>
      <c r="H44" s="44">
        <v>5</v>
      </c>
    </row>
    <row r="45" spans="1:10" ht="18" customHeight="1">
      <c r="A45" s="40" t="s">
        <v>37</v>
      </c>
      <c r="B45" s="41" t="s">
        <v>92</v>
      </c>
      <c r="C45" s="43">
        <f>C46</f>
        <v>139</v>
      </c>
      <c r="D45" s="43">
        <f>D46</f>
        <v>144.5</v>
      </c>
      <c r="E45" s="19">
        <f t="shared" si="0"/>
        <v>5.5</v>
      </c>
      <c r="F45" s="20">
        <f t="shared" si="1"/>
        <v>1.039568345323741</v>
      </c>
      <c r="G45" s="46">
        <f>G46</f>
        <v>139</v>
      </c>
      <c r="H45" s="46">
        <f>H46</f>
        <v>139</v>
      </c>
    </row>
    <row r="46" spans="1:10" ht="18" customHeight="1">
      <c r="A46" s="37" t="s">
        <v>38</v>
      </c>
      <c r="B46" s="39" t="s">
        <v>93</v>
      </c>
      <c r="C46" s="58">
        <v>139</v>
      </c>
      <c r="D46" s="58">
        <v>144.5</v>
      </c>
      <c r="E46" s="19">
        <f t="shared" si="0"/>
        <v>5.5</v>
      </c>
      <c r="F46" s="20">
        <f t="shared" si="1"/>
        <v>1.039568345323741</v>
      </c>
      <c r="G46" s="42">
        <v>139</v>
      </c>
      <c r="H46" s="42">
        <v>139</v>
      </c>
    </row>
    <row r="47" spans="1:10" ht="18" customHeight="1">
      <c r="A47" s="40" t="s">
        <v>39</v>
      </c>
      <c r="B47" s="41" t="s">
        <v>94</v>
      </c>
      <c r="C47" s="57">
        <f>C48</f>
        <v>5</v>
      </c>
      <c r="D47" s="57">
        <f>D48</f>
        <v>5</v>
      </c>
      <c r="E47" s="19">
        <f t="shared" si="0"/>
        <v>0</v>
      </c>
      <c r="F47" s="20">
        <f t="shared" si="1"/>
        <v>1</v>
      </c>
      <c r="G47" s="45">
        <f>G48</f>
        <v>5</v>
      </c>
      <c r="H47" s="45">
        <f>H48</f>
        <v>5</v>
      </c>
    </row>
    <row r="48" spans="1:10" ht="18" customHeight="1">
      <c r="A48" s="47" t="s">
        <v>40</v>
      </c>
      <c r="B48" s="48" t="s">
        <v>95</v>
      </c>
      <c r="C48" s="56">
        <v>5</v>
      </c>
      <c r="D48" s="56">
        <v>5</v>
      </c>
      <c r="E48" s="50">
        <f t="shared" si="0"/>
        <v>0</v>
      </c>
      <c r="F48" s="51">
        <f t="shared" si="1"/>
        <v>1</v>
      </c>
      <c r="G48" s="49">
        <v>5</v>
      </c>
      <c r="H48" s="49">
        <v>5</v>
      </c>
    </row>
    <row r="49" spans="1:8" ht="18" customHeight="1">
      <c r="A49" s="42" t="s">
        <v>99</v>
      </c>
      <c r="B49" s="52"/>
      <c r="C49" s="52"/>
      <c r="D49" s="52"/>
      <c r="E49" s="52"/>
      <c r="F49" s="52"/>
      <c r="G49" s="52">
        <v>158</v>
      </c>
      <c r="H49" s="52">
        <v>329.7</v>
      </c>
    </row>
  </sheetData>
  <mergeCells count="10">
    <mergeCell ref="F1:H1"/>
    <mergeCell ref="A2:H2"/>
    <mergeCell ref="A3:H3"/>
    <mergeCell ref="A5:A7"/>
    <mergeCell ref="C5:C7"/>
    <mergeCell ref="D5:F5"/>
    <mergeCell ref="G5:G7"/>
    <mergeCell ref="H5:H7"/>
    <mergeCell ref="D6:D7"/>
    <mergeCell ref="E6:F6"/>
  </mergeCells>
  <pageMargins left="1.1811023622047245" right="0.59055118110236227" top="0.98425196850393704" bottom="0.78740157480314965" header="0.31496062992125984" footer="0.31496062992125984"/>
  <pageSetup paperSize="9" scale="75" fitToHeight="0" orientation="portrait" r:id="rId1"/>
  <headerFooter alignWithMargins="0">
    <oddFooter>&amp;C&amp;L&amp;R&amp;"Times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</vt:lpstr>
      <vt:lpstr>расходы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</dc:creator>
  <dc:description>POI HSSF rep:2.31.50.56</dc:description>
  <cp:lastModifiedBy>user</cp:lastModifiedBy>
  <cp:lastPrinted>2019-11-14T12:49:46Z</cp:lastPrinted>
  <dcterms:created xsi:type="dcterms:W3CDTF">2014-02-25T07:25:35Z</dcterms:created>
  <dcterms:modified xsi:type="dcterms:W3CDTF">2019-11-19T13:29:55Z</dcterms:modified>
</cp:coreProperties>
</file>